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A4C6C98D-5A41-4610-AAFC-072BC748FC6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2-1 度数分布表" sheetId="2" r:id="rId2"/>
    <sheet name="2-2 ヒストグラム" sheetId="3" r:id="rId3"/>
    <sheet name="2-3 分布の特徴" sheetId="4" r:id="rId4"/>
    <sheet name="2-4 分位数と5数要約" sheetId="5" r:id="rId5"/>
    <sheet name="2-5 データの散らばり" sheetId="6" r:id="rId6"/>
    <sheet name="2-6 箱ひげ図" sheetId="7" r:id="rId7"/>
  </sheets>
  <definedNames>
    <definedName name="_xlchart.v1.0" hidden="1">'2-6 箱ひげ図'!$B$5</definedName>
    <definedName name="_xlchart.v1.1" hidden="1">'2-6 箱ひげ図'!$B$6:$B$15</definedName>
    <definedName name="_xlchart.v1.2" hidden="1">'2-6 箱ひげ図'!$C$5</definedName>
    <definedName name="_xlchart.v1.3" hidden="1">'2-6 箱ひげ図'!$C$6:$C$15</definedName>
    <definedName name="_xlchart.v1.4" hidden="1">'2-6 箱ひげ図'!$B$5</definedName>
    <definedName name="_xlchart.v1.5" hidden="1">'2-6 箱ひげ図'!$B$6:$B$15</definedName>
    <definedName name="_xlchart.v1.6" hidden="1">'2-6 箱ひげ図'!$C$5</definedName>
    <definedName name="_xlchart.v1.7" hidden="1">'2-6 箱ひげ図'!$C$6:$C$15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5" l="1"/>
  <c r="G9" i="5"/>
  <c r="G8" i="5"/>
  <c r="G6" i="5"/>
  <c r="G7" i="5"/>
  <c r="G11" i="7"/>
  <c r="F11" i="7"/>
  <c r="G10" i="7"/>
  <c r="F10" i="7"/>
  <c r="G9" i="7"/>
  <c r="F9" i="7"/>
  <c r="G8" i="7"/>
  <c r="F8" i="7"/>
  <c r="G7" i="7"/>
  <c r="F7" i="7"/>
  <c r="G6" i="7"/>
  <c r="F6" i="7"/>
  <c r="G10" i="6"/>
  <c r="G11" i="6" s="1"/>
  <c r="G9" i="6"/>
  <c r="G7" i="6"/>
  <c r="G6" i="6"/>
  <c r="G8" i="6" s="1"/>
  <c r="G10" i="2"/>
  <c r="H10" i="2" s="1"/>
  <c r="G9" i="2"/>
  <c r="H9" i="2" s="1"/>
  <c r="G8" i="2"/>
  <c r="H8" i="2" s="1"/>
  <c r="G7" i="2"/>
  <c r="H7" i="2" s="1"/>
  <c r="G6" i="2"/>
  <c r="G11" i="2" s="1"/>
  <c r="G14" i="6" l="1"/>
  <c r="G13" i="6"/>
  <c r="H6" i="2"/>
  <c r="H11" i="2" s="1"/>
  <c r="I6" i="2"/>
  <c r="J6" i="2" l="1"/>
  <c r="I7" i="2"/>
  <c r="I8" i="2" l="1"/>
  <c r="J7" i="2"/>
  <c r="I9" i="2" l="1"/>
  <c r="J8" i="2"/>
  <c r="I10" i="2" l="1"/>
  <c r="J10" i="2" s="1"/>
  <c r="J9" i="2"/>
</calcChain>
</file>

<file path=xl/sharedStrings.xml><?xml version="1.0" encoding="utf-8"?>
<sst xmlns="http://schemas.openxmlformats.org/spreadsheetml/2006/main" count="144" uniqueCount="117">
  <si>
    <t>本ファイルの内容</t>
  </si>
  <si>
    <t>度数分布表からヒストグラムと度数分布多角形を作成</t>
  </si>
  <si>
    <t>レンジ・四分位範囲・外れ値の判定</t>
  </si>
  <si>
    <t>使い方</t>
  </si>
  <si>
    <t>シートの下部には、グラフ作成手順や注意点をまとめてあります。</t>
  </si>
  <si>
    <t>https://www.transparently.jp/stats3/</t>
  </si>
  <si>
    <t>量的変数を階級に分け、度数・相対度数・累積度数を求める</t>
  </si>
  <si>
    <t>番号</t>
  </si>
  <si>
    <t>点数</t>
  </si>
  <si>
    <t>階級</t>
  </si>
  <si>
    <t>階級値</t>
  </si>
  <si>
    <t>度数</t>
  </si>
  <si>
    <t>相対度数</t>
  </si>
  <si>
    <t>累積度数</t>
  </si>
  <si>
    <t>累積相対度数</t>
  </si>
  <si>
    <t>合計</t>
  </si>
  <si>
    <t>ポイント</t>
  </si>
  <si>
    <t>度数分布表からグラフを作成する</t>
  </si>
  <si>
    <t>ヒストグラム作成手順</t>
  </si>
  <si>
    <t>→ 棒同士がくっついて、ヒストグラムらしい見た目に</t>
  </si>
  <si>
    <t>度数分布多角形</t>
  </si>
  <si>
    <t>② 階級値と度数を点で結んだ折れ線が完成</t>
  </si>
  <si>
    <t>ヒストグラムと度数分布多角形を重ねて表示することもできる</t>
  </si>
  <si>
    <t>左右対称・右の裾が長い・左の裾が長い</t>
  </si>
  <si>
    <t>左右対称</t>
  </si>
  <si>
    <t>右の裾が長い</t>
  </si>
  <si>
    <t>左の裾が長い</t>
  </si>
  <si>
    <t>グラフ作成手順</t>
  </si>
  <si>
    <t>読み取れること</t>
  </si>
  <si>
    <t>右の裾が長い：右側に長く伸びる。年収・貯蓄など経済データに多い</t>
  </si>
  <si>
    <t>左の裾が長い：左側に長く伸びる。例：合格率の高い試験の点数</t>
  </si>
  <si>
    <t>項目</t>
  </si>
  <si>
    <t>関数</t>
  </si>
  <si>
    <t>値</t>
  </si>
  <si>
    <t>最小値</t>
  </si>
  <si>
    <t>MIN</t>
  </si>
  <si>
    <t>QUARTILE,1</t>
  </si>
  <si>
    <t>MEDIAN</t>
  </si>
  <si>
    <t>QUARTILE,3</t>
  </si>
  <si>
    <t>最大値</t>
  </si>
  <si>
    <t>MAX</t>
  </si>
  <si>
    <t>指標</t>
  </si>
  <si>
    <t>計算</t>
  </si>
  <si>
    <t>レンジ</t>
  </si>
  <si>
    <t>Q3-Q1</t>
  </si>
  <si>
    <t>下限の閾値</t>
  </si>
  <si>
    <t>Q1-1.5×IQR</t>
  </si>
  <si>
    <t>上限の閾値</t>
  </si>
  <si>
    <t>Q3+1.5×IQR</t>
  </si>
  <si>
    <t>Q1</t>
  </si>
  <si>
    <t>中央値</t>
  </si>
  <si>
    <t>Q3</t>
  </si>
  <si>
    <t>平均</t>
  </si>
  <si>
    <t>箱ひげ図の作成</t>
  </si>
  <si>
    <t>読み取りのポイント</t>
  </si>
  <si>
    <t>箱の中の線：中央値</t>
  </si>
  <si>
    <t>箱の外の点：外れ値</t>
  </si>
  <si>
    <t>第2章 量的変数の要約方法 - 総合練習Excel</t>
  </si>
  <si>
    <t>統計検定3級 学習講座 Chapter 2</t>
  </si>
  <si>
    <t>2-1 度数分布表の作成</t>
  </si>
  <si>
    <t>20人のテスト点数を階級に分けて整理</t>
  </si>
  <si>
    <t>2-2 ヒストグラム</t>
  </si>
  <si>
    <t>2-3 分布の特徴</t>
  </si>
  <si>
    <t>3つの分布パターン（左右対称・右の裾・左の裾）の比較</t>
  </si>
  <si>
    <t>2-4 分位数と5数要約</t>
  </si>
  <si>
    <t>QUARTILE関数で5数要約を計算</t>
  </si>
  <si>
    <t>2-5 データの散らばり</t>
  </si>
  <si>
    <t>2-6 箱ひげ図</t>
  </si>
  <si>
    <t>5数要約から箱ひげ図と並列箱ひげ図を作成</t>
  </si>
  <si>
    <t>各シートはWebの本文と対応しています。本文を読んだあとに、対応するシートで手を動かしてください。</t>
  </si>
  <si>
    <t>© Transparently / 榊 裕次郎</t>
  </si>
  <si>
    <t>2-6 箱ひげ図 - A組とB組のテスト点数比較</t>
  </si>
  <si>
    <t>2クラスの並列箱ひげ図を作成</t>
  </si>
  <si>
    <t>A組(点)</t>
  </si>
  <si>
    <t>B組(点)</t>
  </si>
  <si>
    <t>A組</t>
  </si>
  <si>
    <t>B組</t>
  </si>
  <si>
    <t>① B5:C15を選択 → 挿入 → 統計グラフ → 箱ひげ図</t>
  </si>
  <si>
    <t>② 自動的に並列箱ひげ図が作成される(A組とB組の対比)</t>
  </si>
  <si>
    <t>箱の高さ：四分位範囲(IQR)</t>
  </si>
  <si>
    <t>ひげの先：最大・最小(外れ値を除く)</t>
  </si>
  <si>
    <t>2-5 データの散らばり - レンジ・四分位範囲・外れ値</t>
  </si>
  <si>
    <t>散らばりを測る3つの指標と、外れ値の判定</t>
  </si>
  <si>
    <t>最大-最小</t>
  </si>
  <si>
    <t>第1四分位数 Q1</t>
  </si>
  <si>
    <t>第3四分位数 Q3</t>
  </si>
  <si>
    <t>四分位範囲 IQR</t>
  </si>
  <si>
    <t>100は上限の閾値(75)を超えているので、外れ値と判定される</t>
  </si>
  <si>
    <t>100を含むとレンジは95、含まなければ35（差は60）</t>
  </si>
  <si>
    <t>100を含んでも、IQRはほとんど変わらない（頑健な指標）</t>
  </si>
  <si>
    <t>QUARTILE関数で5数要約を一気に計算</t>
  </si>
  <si>
    <t>中央値（Q2）</t>
  </si>
  <si>
    <t>使い方：QUARTILE(範囲, 何分位か)</t>
  </si>
  <si>
    <t>第2引数：0=最小、1=Q1、2=中央値、3=Q3、4=最大</t>
  </si>
  <si>
    <t>2-3 分布の特徴の把握 - 3つの分布パターン</t>
  </si>
  <si>
    <t>① B5:C12を選択 → 挿入 → 縦棒 → 要素の間隔0% → 左右対称のヒストグラム</t>
  </si>
  <si>
    <t>② 同様にB列とD列で右の裾、B列とE列で左の裾のヒストグラム</t>
  </si>
  <si>
    <t>左右対称：山が中央に1つ、平均≒中央値≒最頻値</t>
  </si>
  <si>
    <t>2-2 ヒストグラムと度数分布多角形</t>
  </si>
  <si>
    <t>0以上 20未満</t>
  </si>
  <si>
    <t>20以上 40未満</t>
  </si>
  <si>
    <t>40以上 60未満</t>
  </si>
  <si>
    <t>60以上 80未満</t>
  </si>
  <si>
    <t>80以上 100未満</t>
  </si>
  <si>
    <t>① B5:D10を選択 → 挿入 → 縦棒グラフ</t>
  </si>
  <si>
    <t>② グラフを選択 → データ系列の書式設定 → 「要素の間隔」を0%に</t>
  </si>
  <si>
    <t>① C5:D10を選択 → 挿入 → 折れ線グラフ</t>
  </si>
  <si>
    <t>2-1 度数分布表の作成 - 20人のテスト点数</t>
  </si>
  <si>
    <t>COUNTIFS関数で「以上・未満」の条件で度数を集計</t>
  </si>
  <si>
    <t>相対度数の合計は必ず1.00、累積相対度数の最後は必ず1.00</t>
  </si>
  <si>
    <t>FREQUENCY関数も使えるが、COUNTIFSのほうが直感的</t>
  </si>
  <si>
    <t>データの分析ツール→ヒストグラムからでも使える（要テクニック）</t>
    <rPh sb="4" eb="6">
      <t>ブンセキ</t>
    </rPh>
    <rPh sb="20" eb="21">
      <t>ツカ</t>
    </rPh>
    <rPh sb="24" eb="25">
      <t>ヨウ</t>
    </rPh>
    <phoneticPr fontId="12"/>
  </si>
  <si>
    <t>※ 階級値が数値データなので、「グラフの種類の変更」より修正を行ってください</t>
    <rPh sb="2" eb="4">
      <t>カイキュウ</t>
    </rPh>
    <rPh sb="4" eb="5">
      <t>アタイ</t>
    </rPh>
    <rPh sb="6" eb="8">
      <t>スウチ</t>
    </rPh>
    <rPh sb="20" eb="22">
      <t>シュルイ</t>
    </rPh>
    <rPh sb="23" eb="25">
      <t>ヘンコウ</t>
    </rPh>
    <rPh sb="28" eb="30">
      <t>シュウセイ</t>
    </rPh>
    <rPh sb="31" eb="32">
      <t>オコナ</t>
    </rPh>
    <phoneticPr fontId="12"/>
  </si>
  <si>
    <t>QUARTILE.INC関数</t>
    <phoneticPr fontId="12"/>
  </si>
  <si>
    <t>MIN・MEDIAN・MAXの代わりに、QUARTILE.INCだけで5数要約が完結</t>
    <phoneticPr fontId="12"/>
  </si>
  <si>
    <t>※ 閾値（しきいち）</t>
    <rPh sb="2" eb="4">
      <t>シキイチ</t>
    </rPh>
    <phoneticPr fontId="12"/>
  </si>
  <si>
    <t>×マーク：平均値</t>
    <rPh sb="5" eb="7">
      <t>ヘイキン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</si>
</sst>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16" customWidth="1"/>
    <col min="2" max="2" width="28" style="16" customWidth="1"/>
    <col min="3" max="3" width="70" style="16" customWidth="1"/>
    <col min="4" max="16384" width="8.7109375" style="16"/>
  </cols>
  <sheetData>
    <row r="1" spans="2:3" ht="18.75" customHeight="1" x14ac:dyDescent="0.25"/>
    <row r="2" spans="2:3" ht="30" customHeight="1" x14ac:dyDescent="0.25">
      <c r="B2" s="13" t="s">
        <v>57</v>
      </c>
    </row>
    <row r="3" spans="2:3" ht="18.75" customHeight="1" x14ac:dyDescent="0.25">
      <c r="B3" s="3" t="s">
        <v>58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14" t="s">
        <v>0</v>
      </c>
    </row>
    <row r="7" spans="2:3" ht="18.75" customHeight="1" x14ac:dyDescent="0.25"/>
    <row r="8" spans="2:3" ht="18.75" customHeight="1" x14ac:dyDescent="0.25">
      <c r="B8" s="1" t="s">
        <v>59</v>
      </c>
      <c r="C8" s="2" t="s">
        <v>60</v>
      </c>
    </row>
    <row r="9" spans="2:3" ht="18.75" customHeight="1" x14ac:dyDescent="0.25">
      <c r="B9" s="1" t="s">
        <v>61</v>
      </c>
      <c r="C9" s="2" t="s">
        <v>1</v>
      </c>
    </row>
    <row r="10" spans="2:3" ht="18.75" customHeight="1" x14ac:dyDescent="0.25">
      <c r="B10" s="1" t="s">
        <v>62</v>
      </c>
      <c r="C10" s="2" t="s">
        <v>63</v>
      </c>
    </row>
    <row r="11" spans="2:3" ht="18.75" customHeight="1" x14ac:dyDescent="0.25">
      <c r="B11" s="1" t="s">
        <v>64</v>
      </c>
      <c r="C11" s="2" t="s">
        <v>65</v>
      </c>
    </row>
    <row r="12" spans="2:3" ht="18.75" customHeight="1" x14ac:dyDescent="0.25">
      <c r="B12" s="1" t="s">
        <v>66</v>
      </c>
      <c r="C12" s="2" t="s">
        <v>2</v>
      </c>
    </row>
    <row r="13" spans="2:3" ht="18.75" customHeight="1" x14ac:dyDescent="0.25">
      <c r="B13" s="1" t="s">
        <v>67</v>
      </c>
      <c r="C13" s="2" t="s">
        <v>68</v>
      </c>
    </row>
    <row r="14" spans="2:3" ht="18.75" customHeight="1" x14ac:dyDescent="0.25"/>
    <row r="15" spans="2:3" ht="18.75" customHeight="1" x14ac:dyDescent="0.25">
      <c r="B15" s="14" t="s">
        <v>3</v>
      </c>
    </row>
    <row r="16" spans="2:3" ht="18.75" customHeight="1" x14ac:dyDescent="0.25">
      <c r="B16" s="2" t="s">
        <v>69</v>
      </c>
    </row>
    <row r="17" spans="2:2" ht="18.75" customHeight="1" x14ac:dyDescent="0.25">
      <c r="B17" s="2" t="s">
        <v>4</v>
      </c>
    </row>
    <row r="18" spans="2:2" ht="18.75" customHeight="1" x14ac:dyDescent="0.25"/>
    <row r="19" spans="2:2" ht="18.75" customHeight="1" x14ac:dyDescent="0.25"/>
    <row r="20" spans="2:2" ht="18.75" customHeight="1" x14ac:dyDescent="0.25">
      <c r="B20" s="3" t="s">
        <v>70</v>
      </c>
    </row>
    <row r="21" spans="2:2" ht="18.75" customHeight="1" x14ac:dyDescent="0.25">
      <c r="B21" s="4" t="s">
        <v>5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5"/>
  <sheetViews>
    <sheetView zoomScaleNormal="100" workbookViewId="0"/>
  </sheetViews>
  <sheetFormatPr defaultColWidth="8.7109375" defaultRowHeight="18.75" x14ac:dyDescent="0.25"/>
  <cols>
    <col min="1" max="1" width="4" style="16" customWidth="1"/>
    <col min="2" max="2" width="8" style="16" customWidth="1"/>
    <col min="3" max="3" width="10" style="16" customWidth="1"/>
    <col min="4" max="4" width="4" style="16" customWidth="1"/>
    <col min="5" max="5" width="18" style="16" customWidth="1"/>
    <col min="6" max="6" width="10" style="16" customWidth="1"/>
    <col min="7" max="7" width="8" style="16" customWidth="1"/>
    <col min="8" max="9" width="12" style="16" customWidth="1"/>
    <col min="10" max="10" width="14" style="16" customWidth="1"/>
    <col min="11" max="16384" width="8.7109375" style="16"/>
  </cols>
  <sheetData>
    <row r="1" spans="2:10" ht="18.75" customHeight="1" x14ac:dyDescent="0.25"/>
    <row r="2" spans="2:10" ht="30" customHeight="1" x14ac:dyDescent="0.25">
      <c r="B2" s="5" t="s">
        <v>107</v>
      </c>
    </row>
    <row r="3" spans="2:10" ht="18.75" customHeight="1" x14ac:dyDescent="0.25">
      <c r="B3" s="3" t="s">
        <v>6</v>
      </c>
    </row>
    <row r="4" spans="2:10" ht="18.75" customHeight="1" x14ac:dyDescent="0.25"/>
    <row r="5" spans="2:10" ht="18.75" customHeight="1" x14ac:dyDescent="0.25">
      <c r="B5" s="11" t="s">
        <v>7</v>
      </c>
      <c r="C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</row>
    <row r="6" spans="2:10" ht="18.75" customHeight="1" x14ac:dyDescent="0.25">
      <c r="B6" s="6">
        <v>1</v>
      </c>
      <c r="C6" s="6">
        <v>12</v>
      </c>
      <c r="E6" s="7" t="s">
        <v>99</v>
      </c>
      <c r="F6" s="6">
        <v>10</v>
      </c>
      <c r="G6" s="6">
        <f>COUNTIFS(C6:C25,"&gt;="&amp;0,C6:C25,"&lt;"&amp;20)</f>
        <v>1</v>
      </c>
      <c r="H6" s="8">
        <f>G6/20</f>
        <v>0.05</v>
      </c>
      <c r="I6" s="6">
        <f>G6</f>
        <v>1</v>
      </c>
      <c r="J6" s="8">
        <f>I6/20</f>
        <v>0.05</v>
      </c>
    </row>
    <row r="7" spans="2:10" ht="18.75" customHeight="1" x14ac:dyDescent="0.25">
      <c r="B7" s="6">
        <v>2</v>
      </c>
      <c r="C7" s="6">
        <v>25</v>
      </c>
      <c r="E7" s="7" t="s">
        <v>100</v>
      </c>
      <c r="F7" s="6">
        <v>30</v>
      </c>
      <c r="G7" s="6">
        <f>COUNTIFS(C6:C25,"&gt;="&amp;20,C6:C25,"&lt;"&amp;40)</f>
        <v>4</v>
      </c>
      <c r="H7" s="8">
        <f>G7/20</f>
        <v>0.2</v>
      </c>
      <c r="I7" s="6">
        <f>I6+G7</f>
        <v>5</v>
      </c>
      <c r="J7" s="8">
        <f>I7/20</f>
        <v>0.25</v>
      </c>
    </row>
    <row r="8" spans="2:10" ht="18.75" customHeight="1" x14ac:dyDescent="0.25">
      <c r="B8" s="6">
        <v>3</v>
      </c>
      <c r="C8" s="6">
        <v>28</v>
      </c>
      <c r="E8" s="7" t="s">
        <v>101</v>
      </c>
      <c r="F8" s="6">
        <v>50</v>
      </c>
      <c r="G8" s="6">
        <f>COUNTIFS(C6:C25,"&gt;="&amp;40,C6:C25,"&lt;"&amp;60)</f>
        <v>5</v>
      </c>
      <c r="H8" s="8">
        <f>G8/20</f>
        <v>0.25</v>
      </c>
      <c r="I8" s="6">
        <f>I7+G8</f>
        <v>10</v>
      </c>
      <c r="J8" s="8">
        <f>I8/20</f>
        <v>0.5</v>
      </c>
    </row>
    <row r="9" spans="2:10" ht="18.75" customHeight="1" x14ac:dyDescent="0.25">
      <c r="B9" s="6">
        <v>4</v>
      </c>
      <c r="C9" s="6">
        <v>35</v>
      </c>
      <c r="E9" s="7" t="s">
        <v>102</v>
      </c>
      <c r="F9" s="6">
        <v>70</v>
      </c>
      <c r="G9" s="6">
        <f>COUNTIFS(C6:C25,"&gt;="&amp;60,C6:C25,"&lt;"&amp;80)</f>
        <v>6</v>
      </c>
      <c r="H9" s="8">
        <f>G9/20</f>
        <v>0.3</v>
      </c>
      <c r="I9" s="6">
        <f>I8+G9</f>
        <v>16</v>
      </c>
      <c r="J9" s="8">
        <f>I9/20</f>
        <v>0.8</v>
      </c>
    </row>
    <row r="10" spans="2:10" ht="18.75" customHeight="1" x14ac:dyDescent="0.25">
      <c r="B10" s="6">
        <v>5</v>
      </c>
      <c r="C10" s="6">
        <v>38</v>
      </c>
      <c r="E10" s="7" t="s">
        <v>103</v>
      </c>
      <c r="F10" s="6">
        <v>90</v>
      </c>
      <c r="G10" s="6">
        <f>COUNTIFS(C6:C25,"&gt;="&amp;80,C6:C25,"&lt;"&amp;100)</f>
        <v>4</v>
      </c>
      <c r="H10" s="8">
        <f>G10/20</f>
        <v>0.2</v>
      </c>
      <c r="I10" s="6">
        <f>I9+G10</f>
        <v>20</v>
      </c>
      <c r="J10" s="8">
        <f>I10/20</f>
        <v>1</v>
      </c>
    </row>
    <row r="11" spans="2:10" ht="18.75" customHeight="1" x14ac:dyDescent="0.25">
      <c r="B11" s="6">
        <v>6</v>
      </c>
      <c r="C11" s="6">
        <v>42</v>
      </c>
      <c r="E11" s="6" t="s">
        <v>15</v>
      </c>
      <c r="G11" s="6">
        <f>SUM(G6:G10)</f>
        <v>20</v>
      </c>
      <c r="H11" s="8">
        <f>SUM(H6:H10)</f>
        <v>1</v>
      </c>
    </row>
    <row r="12" spans="2:10" ht="18.75" customHeight="1" x14ac:dyDescent="0.25">
      <c r="B12" s="6">
        <v>7</v>
      </c>
      <c r="C12" s="6">
        <v>45</v>
      </c>
    </row>
    <row r="13" spans="2:10" ht="18.75" customHeight="1" x14ac:dyDescent="0.25">
      <c r="B13" s="6">
        <v>8</v>
      </c>
      <c r="C13" s="6">
        <v>50</v>
      </c>
      <c r="E13" s="10" t="s">
        <v>16</v>
      </c>
    </row>
    <row r="14" spans="2:10" ht="18.75" customHeight="1" x14ac:dyDescent="0.25">
      <c r="B14" s="6">
        <v>9</v>
      </c>
      <c r="C14" s="6">
        <v>55</v>
      </c>
      <c r="E14" s="9" t="s">
        <v>108</v>
      </c>
    </row>
    <row r="15" spans="2:10" ht="18.75" customHeight="1" x14ac:dyDescent="0.25">
      <c r="B15" s="6">
        <v>10</v>
      </c>
      <c r="C15" s="6">
        <v>58</v>
      </c>
      <c r="E15" s="9" t="s">
        <v>109</v>
      </c>
    </row>
    <row r="16" spans="2:10" ht="18.75" customHeight="1" x14ac:dyDescent="0.25">
      <c r="B16" s="6">
        <v>11</v>
      </c>
      <c r="C16" s="6">
        <v>62</v>
      </c>
      <c r="E16" s="9" t="s">
        <v>110</v>
      </c>
    </row>
    <row r="17" spans="2:5" ht="18.75" customHeight="1" x14ac:dyDescent="0.25">
      <c r="B17" s="6">
        <v>12</v>
      </c>
      <c r="C17" s="6">
        <v>65</v>
      </c>
      <c r="E17" s="9" t="s">
        <v>111</v>
      </c>
    </row>
    <row r="18" spans="2:5" ht="18.75" customHeight="1" x14ac:dyDescent="0.25">
      <c r="B18" s="6">
        <v>13</v>
      </c>
      <c r="C18" s="6">
        <v>70</v>
      </c>
    </row>
    <row r="19" spans="2:5" ht="18.75" customHeight="1" x14ac:dyDescent="0.25">
      <c r="B19" s="6">
        <v>14</v>
      </c>
      <c r="C19" s="6">
        <v>72</v>
      </c>
    </row>
    <row r="20" spans="2:5" ht="18.75" customHeight="1" x14ac:dyDescent="0.25">
      <c r="B20" s="6">
        <v>15</v>
      </c>
      <c r="C20" s="6">
        <v>75</v>
      </c>
    </row>
    <row r="21" spans="2:5" ht="18.75" customHeight="1" x14ac:dyDescent="0.25">
      <c r="B21" s="6">
        <v>16</v>
      </c>
      <c r="C21" s="6">
        <v>78</v>
      </c>
    </row>
    <row r="22" spans="2:5" ht="18.75" customHeight="1" x14ac:dyDescent="0.25">
      <c r="B22" s="6">
        <v>17</v>
      </c>
      <c r="C22" s="6">
        <v>80</v>
      </c>
    </row>
    <row r="23" spans="2:5" ht="18.75" customHeight="1" x14ac:dyDescent="0.25">
      <c r="B23" s="6">
        <v>18</v>
      </c>
      <c r="C23" s="6">
        <v>85</v>
      </c>
    </row>
    <row r="24" spans="2:5" ht="18.75" customHeight="1" x14ac:dyDescent="0.25">
      <c r="B24" s="6">
        <v>19</v>
      </c>
      <c r="C24" s="6">
        <v>90</v>
      </c>
    </row>
    <row r="25" spans="2:5" ht="18.75" customHeight="1" x14ac:dyDescent="0.25">
      <c r="B25" s="6">
        <v>20</v>
      </c>
      <c r="C25" s="6">
        <v>95</v>
      </c>
    </row>
    <row r="26" spans="2:5" ht="18.75" customHeight="1" x14ac:dyDescent="0.25"/>
    <row r="27" spans="2:5" ht="18.75" customHeight="1" x14ac:dyDescent="0.25"/>
    <row r="28" spans="2:5" ht="18.75" customHeight="1" x14ac:dyDescent="0.25"/>
    <row r="29" spans="2:5" ht="18.75" customHeight="1" x14ac:dyDescent="0.25"/>
    <row r="30" spans="2:5" ht="18.75" customHeight="1" x14ac:dyDescent="0.25"/>
    <row r="31" spans="2:5" ht="18.75" customHeight="1" x14ac:dyDescent="0.25"/>
    <row r="32" spans="2:5" ht="18.75" customHeight="1" x14ac:dyDescent="0.25"/>
    <row r="33" s="16" customFormat="1" ht="18.75" customHeight="1" x14ac:dyDescent="0.25"/>
    <row r="34" s="16" customFormat="1" ht="18.75" customHeight="1" x14ac:dyDescent="0.25"/>
    <row r="35" s="16" customFormat="1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5"/>
  <sheetViews>
    <sheetView zoomScaleNormal="100" workbookViewId="0"/>
  </sheetViews>
  <sheetFormatPr defaultColWidth="8.7109375" defaultRowHeight="18.75" x14ac:dyDescent="0.25"/>
  <cols>
    <col min="1" max="1" width="4" style="16" customWidth="1"/>
    <col min="2" max="2" width="18" style="16" customWidth="1"/>
    <col min="3" max="3" width="10" style="16" customWidth="1"/>
    <col min="4" max="4" width="8" style="16" customWidth="1"/>
    <col min="5" max="16384" width="8.7109375" style="16"/>
  </cols>
  <sheetData>
    <row r="1" spans="2:4" ht="18.75" customHeight="1" x14ac:dyDescent="0.25"/>
    <row r="2" spans="2:4" ht="30" customHeight="1" x14ac:dyDescent="0.25">
      <c r="B2" s="5" t="s">
        <v>98</v>
      </c>
    </row>
    <row r="3" spans="2:4" ht="18.75" customHeight="1" x14ac:dyDescent="0.25">
      <c r="B3" s="3" t="s">
        <v>17</v>
      </c>
    </row>
    <row r="4" spans="2:4" ht="18.75" customHeight="1" x14ac:dyDescent="0.25"/>
    <row r="5" spans="2:4" ht="18.75" customHeight="1" x14ac:dyDescent="0.25">
      <c r="B5" s="11" t="s">
        <v>9</v>
      </c>
      <c r="C5" s="11" t="s">
        <v>10</v>
      </c>
      <c r="D5" s="11" t="s">
        <v>11</v>
      </c>
    </row>
    <row r="6" spans="2:4" ht="18.75" customHeight="1" x14ac:dyDescent="0.25">
      <c r="B6" s="7" t="s">
        <v>99</v>
      </c>
      <c r="C6" s="6">
        <v>10</v>
      </c>
      <c r="D6" s="6">
        <v>1</v>
      </c>
    </row>
    <row r="7" spans="2:4" ht="18.75" customHeight="1" x14ac:dyDescent="0.25">
      <c r="B7" s="7" t="s">
        <v>100</v>
      </c>
      <c r="C7" s="6">
        <v>30</v>
      </c>
      <c r="D7" s="6">
        <v>4</v>
      </c>
    </row>
    <row r="8" spans="2:4" ht="18.75" customHeight="1" x14ac:dyDescent="0.25">
      <c r="B8" s="7" t="s">
        <v>101</v>
      </c>
      <c r="C8" s="6">
        <v>50</v>
      </c>
      <c r="D8" s="6">
        <v>5</v>
      </c>
    </row>
    <row r="9" spans="2:4" ht="18.75" customHeight="1" x14ac:dyDescent="0.25">
      <c r="B9" s="7" t="s">
        <v>102</v>
      </c>
      <c r="C9" s="6">
        <v>70</v>
      </c>
      <c r="D9" s="6">
        <v>6</v>
      </c>
    </row>
    <row r="10" spans="2:4" ht="18.75" customHeight="1" x14ac:dyDescent="0.25">
      <c r="B10" s="7" t="s">
        <v>103</v>
      </c>
      <c r="C10" s="6">
        <v>90</v>
      </c>
      <c r="D10" s="6">
        <v>4</v>
      </c>
    </row>
    <row r="11" spans="2:4" ht="18.75" customHeight="1" x14ac:dyDescent="0.25"/>
    <row r="12" spans="2:4" ht="18.75" customHeight="1" x14ac:dyDescent="0.25">
      <c r="B12" s="10" t="s">
        <v>18</v>
      </c>
    </row>
    <row r="13" spans="2:4" ht="18.75" customHeight="1" x14ac:dyDescent="0.25">
      <c r="B13" s="9" t="s">
        <v>104</v>
      </c>
    </row>
    <row r="14" spans="2:4" ht="18.75" customHeight="1" x14ac:dyDescent="0.25">
      <c r="B14" s="9" t="s">
        <v>105</v>
      </c>
    </row>
    <row r="15" spans="2:4" ht="18.75" customHeight="1" x14ac:dyDescent="0.25">
      <c r="B15" s="9" t="s">
        <v>19</v>
      </c>
    </row>
    <row r="16" spans="2:4" ht="18.75" customHeight="1" x14ac:dyDescent="0.25"/>
    <row r="17" spans="2:2" ht="18.75" customHeight="1" x14ac:dyDescent="0.25">
      <c r="B17" s="10" t="s">
        <v>20</v>
      </c>
    </row>
    <row r="18" spans="2:2" ht="18.75" customHeight="1" x14ac:dyDescent="0.25">
      <c r="B18" s="9" t="s">
        <v>106</v>
      </c>
    </row>
    <row r="19" spans="2:2" ht="18.75" customHeight="1" x14ac:dyDescent="0.25">
      <c r="B19" s="9" t="s">
        <v>21</v>
      </c>
    </row>
    <row r="20" spans="2:2" ht="18.75" customHeight="1" x14ac:dyDescent="0.25">
      <c r="B20" s="9" t="s">
        <v>22</v>
      </c>
    </row>
    <row r="21" spans="2:2" ht="18.75" customHeight="1" x14ac:dyDescent="0.25">
      <c r="B21" s="9" t="s">
        <v>112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5"/>
  <sheetViews>
    <sheetView zoomScaleNormal="100" workbookViewId="0"/>
  </sheetViews>
  <sheetFormatPr defaultColWidth="8.7109375" defaultRowHeight="18.75" x14ac:dyDescent="0.25"/>
  <cols>
    <col min="1" max="1" width="4" style="16" customWidth="1"/>
    <col min="2" max="2" width="10" style="16" customWidth="1"/>
    <col min="3" max="5" width="14" style="16" customWidth="1"/>
    <col min="6" max="16384" width="8.7109375" style="16"/>
  </cols>
  <sheetData>
    <row r="1" spans="2:5" ht="18.75" customHeight="1" x14ac:dyDescent="0.25"/>
    <row r="2" spans="2:5" ht="30" customHeight="1" x14ac:dyDescent="0.25">
      <c r="B2" s="5" t="s">
        <v>94</v>
      </c>
    </row>
    <row r="3" spans="2:5" ht="18.75" customHeight="1" x14ac:dyDescent="0.25">
      <c r="B3" s="3" t="s">
        <v>23</v>
      </c>
    </row>
    <row r="4" spans="2:5" ht="18.75" customHeight="1" x14ac:dyDescent="0.25"/>
    <row r="5" spans="2:5" ht="18.75" customHeight="1" x14ac:dyDescent="0.25">
      <c r="B5" s="11" t="s">
        <v>10</v>
      </c>
      <c r="C5" s="11" t="s">
        <v>24</v>
      </c>
      <c r="D5" s="11" t="s">
        <v>25</v>
      </c>
      <c r="E5" s="11" t="s">
        <v>26</v>
      </c>
    </row>
    <row r="6" spans="2:5" ht="18.75" customHeight="1" x14ac:dyDescent="0.25">
      <c r="B6" s="6">
        <v>10</v>
      </c>
      <c r="C6" s="6">
        <v>3</v>
      </c>
      <c r="D6" s="6">
        <v>25</v>
      </c>
      <c r="E6" s="6">
        <v>2</v>
      </c>
    </row>
    <row r="7" spans="2:5" ht="18.75" customHeight="1" x14ac:dyDescent="0.25">
      <c r="B7" s="6">
        <v>30</v>
      </c>
      <c r="C7" s="6">
        <v>8</v>
      </c>
      <c r="D7" s="6">
        <v>22</v>
      </c>
      <c r="E7" s="6">
        <v>3</v>
      </c>
    </row>
    <row r="8" spans="2:5" ht="18.75" customHeight="1" x14ac:dyDescent="0.25">
      <c r="B8" s="6">
        <v>50</v>
      </c>
      <c r="C8" s="6">
        <v>15</v>
      </c>
      <c r="D8" s="6">
        <v>15</v>
      </c>
      <c r="E8" s="6">
        <v>5</v>
      </c>
    </row>
    <row r="9" spans="2:5" ht="18.75" customHeight="1" x14ac:dyDescent="0.25">
      <c r="B9" s="6">
        <v>70</v>
      </c>
      <c r="C9" s="6">
        <v>20</v>
      </c>
      <c r="D9" s="6">
        <v>8</v>
      </c>
      <c r="E9" s="6">
        <v>8</v>
      </c>
    </row>
    <row r="10" spans="2:5" ht="18.75" customHeight="1" x14ac:dyDescent="0.25">
      <c r="B10" s="6">
        <v>90</v>
      </c>
      <c r="C10" s="6">
        <v>15</v>
      </c>
      <c r="D10" s="6">
        <v>5</v>
      </c>
      <c r="E10" s="6">
        <v>15</v>
      </c>
    </row>
    <row r="11" spans="2:5" ht="18.75" customHeight="1" x14ac:dyDescent="0.25">
      <c r="B11" s="6">
        <v>110</v>
      </c>
      <c r="C11" s="6">
        <v>8</v>
      </c>
      <c r="D11" s="6">
        <v>3</v>
      </c>
      <c r="E11" s="6">
        <v>22</v>
      </c>
    </row>
    <row r="12" spans="2:5" ht="18.75" customHeight="1" x14ac:dyDescent="0.25">
      <c r="B12" s="6">
        <v>130</v>
      </c>
      <c r="C12" s="6">
        <v>3</v>
      </c>
      <c r="D12" s="6">
        <v>2</v>
      </c>
      <c r="E12" s="6">
        <v>25</v>
      </c>
    </row>
    <row r="13" spans="2:5" ht="18.75" customHeight="1" x14ac:dyDescent="0.25"/>
    <row r="14" spans="2:5" ht="18.75" customHeight="1" x14ac:dyDescent="0.25">
      <c r="B14" s="10" t="s">
        <v>27</v>
      </c>
    </row>
    <row r="15" spans="2:5" ht="18.75" customHeight="1" x14ac:dyDescent="0.25">
      <c r="B15" s="9" t="s">
        <v>95</v>
      </c>
    </row>
    <row r="16" spans="2:5" ht="18.75" customHeight="1" x14ac:dyDescent="0.25">
      <c r="B16" s="9" t="s">
        <v>96</v>
      </c>
    </row>
    <row r="17" spans="2:2" ht="18.75" customHeight="1" x14ac:dyDescent="0.25"/>
    <row r="18" spans="2:2" ht="18.75" customHeight="1" x14ac:dyDescent="0.25">
      <c r="B18" s="10" t="s">
        <v>28</v>
      </c>
    </row>
    <row r="19" spans="2:2" ht="18.75" customHeight="1" x14ac:dyDescent="0.25">
      <c r="B19" s="9" t="s">
        <v>97</v>
      </c>
    </row>
    <row r="20" spans="2:2" ht="18.75" customHeight="1" x14ac:dyDescent="0.25">
      <c r="B20" s="9" t="s">
        <v>29</v>
      </c>
    </row>
    <row r="21" spans="2:2" ht="18.75" customHeight="1" x14ac:dyDescent="0.25">
      <c r="B21" s="9" t="s">
        <v>30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5"/>
  <sheetViews>
    <sheetView zoomScaleNormal="100" workbookViewId="0"/>
  </sheetViews>
  <sheetFormatPr defaultColWidth="8.7109375" defaultRowHeight="18.75" x14ac:dyDescent="0.25"/>
  <cols>
    <col min="1" max="1" width="4" style="16" customWidth="1"/>
    <col min="2" max="2" width="8" style="16" customWidth="1"/>
    <col min="3" max="3" width="10" style="16" customWidth="1"/>
    <col min="4" max="4" width="4" style="16" customWidth="1"/>
    <col min="5" max="5" width="18" style="16" customWidth="1"/>
    <col min="6" max="6" width="15.28515625" style="16" bestFit="1" customWidth="1"/>
    <col min="7" max="7" width="10" style="16" customWidth="1"/>
    <col min="8" max="16384" width="8.7109375" style="16"/>
  </cols>
  <sheetData>
    <row r="1" spans="2:7" ht="18.75" customHeight="1" x14ac:dyDescent="0.25"/>
    <row r="2" spans="2:7" ht="30" customHeight="1" x14ac:dyDescent="0.25">
      <c r="B2" s="5" t="s">
        <v>64</v>
      </c>
    </row>
    <row r="3" spans="2:7" ht="18.75" customHeight="1" x14ac:dyDescent="0.25">
      <c r="B3" s="3" t="s">
        <v>90</v>
      </c>
    </row>
    <row r="4" spans="2:7" ht="18.75" customHeight="1" x14ac:dyDescent="0.25"/>
    <row r="5" spans="2:7" ht="18.75" customHeight="1" x14ac:dyDescent="0.25">
      <c r="B5" s="11" t="s">
        <v>7</v>
      </c>
      <c r="C5" s="11" t="s">
        <v>8</v>
      </c>
      <c r="E5" s="11" t="s">
        <v>31</v>
      </c>
      <c r="F5" s="11" t="s">
        <v>32</v>
      </c>
      <c r="G5" s="11" t="s">
        <v>33</v>
      </c>
    </row>
    <row r="6" spans="2:7" ht="18.75" customHeight="1" x14ac:dyDescent="0.25">
      <c r="B6" s="6">
        <v>1</v>
      </c>
      <c r="C6" s="6">
        <v>12</v>
      </c>
      <c r="E6" s="7" t="s">
        <v>34</v>
      </c>
      <c r="F6" s="6" t="s">
        <v>35</v>
      </c>
      <c r="G6" s="6">
        <f>_xlfn.QUARTILE.INC($C$6:$C$25,0)</f>
        <v>12</v>
      </c>
    </row>
    <row r="7" spans="2:7" ht="18.75" customHeight="1" x14ac:dyDescent="0.25">
      <c r="B7" s="6">
        <v>2</v>
      </c>
      <c r="C7" s="6">
        <v>25</v>
      </c>
      <c r="E7" s="7" t="s">
        <v>84</v>
      </c>
      <c r="F7" s="6" t="s">
        <v>36</v>
      </c>
      <c r="G7" s="6">
        <f t="shared" ref="G7:G10" si="0">_xlfn.QUARTILE.INC($C$6:$C$25,1)</f>
        <v>41</v>
      </c>
    </row>
    <row r="8" spans="2:7" ht="18.75" customHeight="1" x14ac:dyDescent="0.25">
      <c r="B8" s="6">
        <v>3</v>
      </c>
      <c r="C8" s="6">
        <v>28</v>
      </c>
      <c r="E8" s="7" t="s">
        <v>91</v>
      </c>
      <c r="F8" s="6" t="s">
        <v>37</v>
      </c>
      <c r="G8" s="6">
        <f>_xlfn.QUARTILE.INC($C$6:$C$25,2)</f>
        <v>60</v>
      </c>
    </row>
    <row r="9" spans="2:7" ht="18.75" customHeight="1" x14ac:dyDescent="0.25">
      <c r="B9" s="6">
        <v>4</v>
      </c>
      <c r="C9" s="6">
        <v>35</v>
      </c>
      <c r="E9" s="7" t="s">
        <v>85</v>
      </c>
      <c r="F9" s="6" t="s">
        <v>38</v>
      </c>
      <c r="G9" s="6">
        <f>_xlfn.QUARTILE.INC($C$6:$C$25,3)</f>
        <v>75.75</v>
      </c>
    </row>
    <row r="10" spans="2:7" ht="18.75" customHeight="1" x14ac:dyDescent="0.25">
      <c r="B10" s="6">
        <v>5</v>
      </c>
      <c r="C10" s="6">
        <v>38</v>
      </c>
      <c r="E10" s="7" t="s">
        <v>39</v>
      </c>
      <c r="F10" s="6" t="s">
        <v>40</v>
      </c>
      <c r="G10" s="6">
        <f>_xlfn.QUARTILE.INC($C$6:$C$25,4)</f>
        <v>95</v>
      </c>
    </row>
    <row r="11" spans="2:7" ht="18.75" customHeight="1" x14ac:dyDescent="0.25">
      <c r="B11" s="6">
        <v>6</v>
      </c>
      <c r="C11" s="6">
        <v>42</v>
      </c>
    </row>
    <row r="12" spans="2:7" ht="18.75" customHeight="1" x14ac:dyDescent="0.25">
      <c r="B12" s="6">
        <v>7</v>
      </c>
      <c r="C12" s="6">
        <v>45</v>
      </c>
      <c r="E12" s="10" t="s">
        <v>113</v>
      </c>
    </row>
    <row r="13" spans="2:7" ht="18.75" customHeight="1" x14ac:dyDescent="0.25">
      <c r="B13" s="6">
        <v>8</v>
      </c>
      <c r="C13" s="6">
        <v>50</v>
      </c>
      <c r="E13" s="9" t="s">
        <v>92</v>
      </c>
    </row>
    <row r="14" spans="2:7" ht="18.75" customHeight="1" x14ac:dyDescent="0.25">
      <c r="B14" s="6">
        <v>9</v>
      </c>
      <c r="C14" s="6">
        <v>55</v>
      </c>
      <c r="E14" s="9" t="s">
        <v>93</v>
      </c>
    </row>
    <row r="15" spans="2:7" ht="18.75" customHeight="1" x14ac:dyDescent="0.25">
      <c r="B15" s="6">
        <v>10</v>
      </c>
      <c r="C15" s="6">
        <v>58</v>
      </c>
      <c r="E15" s="9" t="s">
        <v>114</v>
      </c>
    </row>
    <row r="16" spans="2:7" ht="18.75" customHeight="1" x14ac:dyDescent="0.25">
      <c r="B16" s="6">
        <v>11</v>
      </c>
      <c r="C16" s="6">
        <v>62</v>
      </c>
    </row>
    <row r="17" spans="2:3" ht="18.75" customHeight="1" x14ac:dyDescent="0.25">
      <c r="B17" s="6">
        <v>12</v>
      </c>
      <c r="C17" s="6">
        <v>65</v>
      </c>
    </row>
    <row r="18" spans="2:3" ht="18.75" customHeight="1" x14ac:dyDescent="0.25">
      <c r="B18" s="6">
        <v>13</v>
      </c>
      <c r="C18" s="6">
        <v>70</v>
      </c>
    </row>
    <row r="19" spans="2:3" ht="18.75" customHeight="1" x14ac:dyDescent="0.25">
      <c r="B19" s="6">
        <v>14</v>
      </c>
      <c r="C19" s="6">
        <v>72</v>
      </c>
    </row>
    <row r="20" spans="2:3" ht="18.75" customHeight="1" x14ac:dyDescent="0.25">
      <c r="B20" s="6">
        <v>15</v>
      </c>
      <c r="C20" s="6">
        <v>75</v>
      </c>
    </row>
    <row r="21" spans="2:3" ht="18.75" customHeight="1" x14ac:dyDescent="0.25">
      <c r="B21" s="6">
        <v>16</v>
      </c>
      <c r="C21" s="6">
        <v>78</v>
      </c>
    </row>
    <row r="22" spans="2:3" ht="18.75" customHeight="1" x14ac:dyDescent="0.25">
      <c r="B22" s="6">
        <v>17</v>
      </c>
      <c r="C22" s="6">
        <v>80</v>
      </c>
    </row>
    <row r="23" spans="2:3" ht="18.75" customHeight="1" x14ac:dyDescent="0.25">
      <c r="B23" s="6">
        <v>18</v>
      </c>
      <c r="C23" s="6">
        <v>85</v>
      </c>
    </row>
    <row r="24" spans="2:3" ht="18.75" customHeight="1" x14ac:dyDescent="0.25">
      <c r="B24" s="6">
        <v>19</v>
      </c>
      <c r="C24" s="6">
        <v>90</v>
      </c>
    </row>
    <row r="25" spans="2:3" ht="18.75" customHeight="1" x14ac:dyDescent="0.25">
      <c r="B25" s="6">
        <v>20</v>
      </c>
      <c r="C25" s="6">
        <v>95</v>
      </c>
    </row>
    <row r="26" spans="2:3" ht="18.75" customHeight="1" x14ac:dyDescent="0.25"/>
    <row r="27" spans="2:3" ht="18.75" customHeight="1" x14ac:dyDescent="0.25"/>
    <row r="28" spans="2:3" ht="18.75" customHeight="1" x14ac:dyDescent="0.25"/>
    <row r="29" spans="2:3" ht="18.75" customHeight="1" x14ac:dyDescent="0.25"/>
    <row r="30" spans="2:3" ht="18.75" customHeight="1" x14ac:dyDescent="0.25"/>
    <row r="31" spans="2:3" ht="18.75" customHeight="1" x14ac:dyDescent="0.25"/>
    <row r="32" spans="2:3" ht="18.75" customHeight="1" x14ac:dyDescent="0.25"/>
    <row r="33" s="16" customFormat="1" ht="18.75" customHeight="1" x14ac:dyDescent="0.25"/>
    <row r="34" s="16" customFormat="1" ht="18.75" customHeight="1" x14ac:dyDescent="0.25"/>
    <row r="35" s="16" customFormat="1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5"/>
  <sheetViews>
    <sheetView zoomScaleNormal="100" workbookViewId="0"/>
  </sheetViews>
  <sheetFormatPr defaultColWidth="8.7109375" defaultRowHeight="18.75" x14ac:dyDescent="0.25"/>
  <cols>
    <col min="1" max="1" width="4" style="16" customWidth="1"/>
    <col min="2" max="2" width="8" style="16" customWidth="1"/>
    <col min="3" max="3" width="10" style="16" customWidth="1"/>
    <col min="4" max="4" width="4" style="16" customWidth="1"/>
    <col min="5" max="5" width="18" style="16" customWidth="1"/>
    <col min="6" max="6" width="14" style="16" customWidth="1"/>
    <col min="7" max="7" width="10" style="16" customWidth="1"/>
    <col min="8" max="16384" width="8.7109375" style="16"/>
  </cols>
  <sheetData>
    <row r="1" spans="2:7" ht="18.75" customHeight="1" x14ac:dyDescent="0.25"/>
    <row r="2" spans="2:7" ht="30" customHeight="1" x14ac:dyDescent="0.25">
      <c r="B2" s="5" t="s">
        <v>81</v>
      </c>
    </row>
    <row r="3" spans="2:7" ht="18.75" customHeight="1" x14ac:dyDescent="0.25">
      <c r="B3" s="3" t="s">
        <v>82</v>
      </c>
    </row>
    <row r="4" spans="2:7" ht="18.75" customHeight="1" x14ac:dyDescent="0.25"/>
    <row r="5" spans="2:7" ht="18.75" customHeight="1" x14ac:dyDescent="0.25">
      <c r="B5" s="11" t="s">
        <v>7</v>
      </c>
      <c r="C5" s="11" t="s">
        <v>33</v>
      </c>
      <c r="E5" s="11" t="s">
        <v>41</v>
      </c>
      <c r="F5" s="11" t="s">
        <v>42</v>
      </c>
      <c r="G5" s="11" t="s">
        <v>33</v>
      </c>
    </row>
    <row r="6" spans="2:7" ht="18.75" customHeight="1" x14ac:dyDescent="0.25">
      <c r="B6" s="6">
        <v>1</v>
      </c>
      <c r="C6" s="6">
        <v>5</v>
      </c>
      <c r="E6" s="7" t="s">
        <v>34</v>
      </c>
      <c r="F6" s="6" t="s">
        <v>35</v>
      </c>
      <c r="G6" s="6">
        <f>MIN(C6:C14)</f>
        <v>5</v>
      </c>
    </row>
    <row r="7" spans="2:7" ht="18.75" customHeight="1" x14ac:dyDescent="0.25">
      <c r="B7" s="6">
        <v>2</v>
      </c>
      <c r="C7" s="6">
        <v>10</v>
      </c>
      <c r="E7" s="7" t="s">
        <v>39</v>
      </c>
      <c r="F7" s="6" t="s">
        <v>40</v>
      </c>
      <c r="G7" s="6">
        <f>MAX(C6:C14)</f>
        <v>100</v>
      </c>
    </row>
    <row r="8" spans="2:7" ht="18.75" customHeight="1" x14ac:dyDescent="0.25">
      <c r="B8" s="6">
        <v>3</v>
      </c>
      <c r="C8" s="6">
        <v>15</v>
      </c>
      <c r="E8" s="7" t="s">
        <v>43</v>
      </c>
      <c r="F8" s="6" t="s">
        <v>83</v>
      </c>
      <c r="G8" s="6">
        <f>G7-G6</f>
        <v>95</v>
      </c>
    </row>
    <row r="9" spans="2:7" ht="18.75" customHeight="1" x14ac:dyDescent="0.25">
      <c r="B9" s="6">
        <v>4</v>
      </c>
      <c r="C9" s="6">
        <v>20</v>
      </c>
      <c r="E9" s="7" t="s">
        <v>84</v>
      </c>
      <c r="F9" s="6" t="s">
        <v>36</v>
      </c>
      <c r="G9" s="6">
        <f>QUARTILE(C6:C14,1)</f>
        <v>15</v>
      </c>
    </row>
    <row r="10" spans="2:7" ht="18.75" customHeight="1" x14ac:dyDescent="0.25">
      <c r="B10" s="6">
        <v>5</v>
      </c>
      <c r="C10" s="6">
        <v>25</v>
      </c>
      <c r="E10" s="7" t="s">
        <v>85</v>
      </c>
      <c r="F10" s="6" t="s">
        <v>38</v>
      </c>
      <c r="G10" s="6">
        <f>QUARTILE(C6:C14,3)</f>
        <v>35</v>
      </c>
    </row>
    <row r="11" spans="2:7" ht="18.75" customHeight="1" x14ac:dyDescent="0.25">
      <c r="B11" s="6">
        <v>6</v>
      </c>
      <c r="C11" s="6">
        <v>30</v>
      </c>
      <c r="E11" s="7" t="s">
        <v>86</v>
      </c>
      <c r="F11" s="6" t="s">
        <v>44</v>
      </c>
      <c r="G11" s="6">
        <f>G10-G9</f>
        <v>20</v>
      </c>
    </row>
    <row r="12" spans="2:7" ht="18.75" customHeight="1" x14ac:dyDescent="0.25">
      <c r="B12" s="6">
        <v>7</v>
      </c>
      <c r="C12" s="6">
        <v>35</v>
      </c>
    </row>
    <row r="13" spans="2:7" ht="18.75" customHeight="1" x14ac:dyDescent="0.25">
      <c r="B13" s="6">
        <v>8</v>
      </c>
      <c r="C13" s="6">
        <v>40</v>
      </c>
      <c r="E13" s="7" t="s">
        <v>45</v>
      </c>
      <c r="F13" s="6" t="s">
        <v>46</v>
      </c>
      <c r="G13" s="6">
        <f>G9-1.5*G11</f>
        <v>-15</v>
      </c>
    </row>
    <row r="14" spans="2:7" ht="18.75" customHeight="1" x14ac:dyDescent="0.25">
      <c r="B14" s="6">
        <v>9</v>
      </c>
      <c r="C14" s="6">
        <v>100</v>
      </c>
      <c r="E14" s="7" t="s">
        <v>47</v>
      </c>
      <c r="F14" s="6" t="s">
        <v>48</v>
      </c>
      <c r="G14" s="6">
        <f>G10+1.5*G11</f>
        <v>65</v>
      </c>
    </row>
    <row r="15" spans="2:7" ht="18.75" customHeight="1" x14ac:dyDescent="0.25"/>
    <row r="16" spans="2:7" ht="18.75" customHeight="1" x14ac:dyDescent="0.25">
      <c r="B16" s="10" t="s">
        <v>28</v>
      </c>
    </row>
    <row r="17" spans="2:2" ht="18.75" customHeight="1" x14ac:dyDescent="0.25">
      <c r="B17" s="9" t="s">
        <v>87</v>
      </c>
    </row>
    <row r="18" spans="2:2" ht="18.75" customHeight="1" x14ac:dyDescent="0.25">
      <c r="B18" s="9" t="s">
        <v>88</v>
      </c>
    </row>
    <row r="19" spans="2:2" ht="18.75" customHeight="1" x14ac:dyDescent="0.25">
      <c r="B19" s="9" t="s">
        <v>89</v>
      </c>
    </row>
    <row r="20" spans="2:2" ht="18.75" customHeight="1" x14ac:dyDescent="0.25"/>
    <row r="21" spans="2:2" ht="18.75" customHeight="1" x14ac:dyDescent="0.25">
      <c r="B21" s="9" t="s">
        <v>115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8"/>
  <sheetViews>
    <sheetView zoomScaleNormal="100" workbookViewId="0"/>
  </sheetViews>
  <sheetFormatPr defaultColWidth="8.7109375" defaultRowHeight="18.75" x14ac:dyDescent="0.25"/>
  <cols>
    <col min="1" max="1" width="4.7109375" style="16" customWidth="1"/>
    <col min="2" max="3" width="10" style="16" customWidth="1"/>
    <col min="4" max="4" width="4" style="16" customWidth="1"/>
    <col min="5" max="5" width="14" style="16" customWidth="1"/>
    <col min="6" max="7" width="10" style="16" customWidth="1"/>
    <col min="8" max="16384" width="8.7109375" style="16"/>
  </cols>
  <sheetData>
    <row r="1" spans="2:7" ht="18.75" customHeight="1" x14ac:dyDescent="0.25"/>
    <row r="2" spans="2:7" ht="30" customHeight="1" x14ac:dyDescent="0.25">
      <c r="B2" s="5" t="s">
        <v>71</v>
      </c>
    </row>
    <row r="3" spans="2:7" ht="18.75" customHeight="1" x14ac:dyDescent="0.25">
      <c r="B3" s="3" t="s">
        <v>72</v>
      </c>
    </row>
    <row r="4" spans="2:7" ht="18.75" customHeight="1" x14ac:dyDescent="0.25"/>
    <row r="5" spans="2:7" ht="18.75" customHeight="1" x14ac:dyDescent="0.25">
      <c r="B5" s="11" t="s">
        <v>73</v>
      </c>
      <c r="C5" s="11" t="s">
        <v>74</v>
      </c>
      <c r="E5" s="11" t="s">
        <v>31</v>
      </c>
      <c r="F5" s="11" t="s">
        <v>75</v>
      </c>
      <c r="G5" s="11" t="s">
        <v>76</v>
      </c>
    </row>
    <row r="6" spans="2:7" ht="18.75" customHeight="1" x14ac:dyDescent="0.25">
      <c r="B6" s="6">
        <v>45</v>
      </c>
      <c r="C6" s="6">
        <v>55</v>
      </c>
      <c r="E6" s="7" t="s">
        <v>34</v>
      </c>
      <c r="F6" s="6">
        <f>MIN(B6:B21)</f>
        <v>45</v>
      </c>
      <c r="G6" s="6">
        <f>MIN(C6:C15)</f>
        <v>55</v>
      </c>
    </row>
    <row r="7" spans="2:7" ht="18.75" customHeight="1" x14ac:dyDescent="0.25">
      <c r="B7" s="6">
        <v>55</v>
      </c>
      <c r="C7" s="6">
        <v>60</v>
      </c>
      <c r="E7" s="7" t="s">
        <v>49</v>
      </c>
      <c r="F7" s="6">
        <f>QUARTILE(B6:B21,1)</f>
        <v>57.5</v>
      </c>
      <c r="G7" s="6">
        <f>QUARTILE(C6:C15,1)</f>
        <v>66.25</v>
      </c>
    </row>
    <row r="8" spans="2:7" ht="18.75" customHeight="1" x14ac:dyDescent="0.25">
      <c r="B8" s="6">
        <v>60</v>
      </c>
      <c r="C8" s="6">
        <v>65</v>
      </c>
      <c r="E8" s="7" t="s">
        <v>50</v>
      </c>
      <c r="F8" s="6">
        <f>MEDIAN(B6:B21)</f>
        <v>65</v>
      </c>
      <c r="G8" s="6">
        <f>MEDIAN(C6:C15)</f>
        <v>75</v>
      </c>
    </row>
    <row r="9" spans="2:7" ht="18.75" customHeight="1" x14ac:dyDescent="0.25">
      <c r="B9" s="6">
        <v>65</v>
      </c>
      <c r="C9" s="6">
        <v>70</v>
      </c>
      <c r="E9" s="7" t="s">
        <v>51</v>
      </c>
      <c r="F9" s="6">
        <f>QUARTILE(B6:B21,3)</f>
        <v>70</v>
      </c>
      <c r="G9" s="6">
        <f>QUARTILE(C6:C15,3)</f>
        <v>83.75</v>
      </c>
    </row>
    <row r="10" spans="2:7" ht="18.75" customHeight="1" x14ac:dyDescent="0.25">
      <c r="B10" s="6">
        <v>70</v>
      </c>
      <c r="C10" s="6">
        <v>75</v>
      </c>
      <c r="E10" s="7" t="s">
        <v>39</v>
      </c>
      <c r="F10" s="6">
        <f>MAX(B6:B21)</f>
        <v>75</v>
      </c>
      <c r="G10" s="6">
        <f>MAX(C6:C15)</f>
        <v>90</v>
      </c>
    </row>
    <row r="11" spans="2:7" ht="18.75" customHeight="1" x14ac:dyDescent="0.25">
      <c r="B11" s="6">
        <v>70</v>
      </c>
      <c r="C11" s="6">
        <v>75</v>
      </c>
      <c r="E11" s="7" t="s">
        <v>52</v>
      </c>
      <c r="F11" s="6">
        <f>AVERAGE(B6:B21)</f>
        <v>62.857142857142854</v>
      </c>
      <c r="G11" s="6">
        <f>AVERAGE(C6:C15)</f>
        <v>74.3</v>
      </c>
    </row>
    <row r="12" spans="2:7" ht="18.75" customHeight="1" x14ac:dyDescent="0.25">
      <c r="B12" s="6">
        <v>75</v>
      </c>
      <c r="C12" s="6">
        <v>80</v>
      </c>
    </row>
    <row r="13" spans="2:7" ht="18.75" customHeight="1" x14ac:dyDescent="0.25">
      <c r="C13" s="6">
        <v>85</v>
      </c>
    </row>
    <row r="14" spans="2:7" ht="18.75" customHeight="1" x14ac:dyDescent="0.25">
      <c r="C14" s="6">
        <v>88</v>
      </c>
    </row>
    <row r="15" spans="2:7" ht="18.75" customHeight="1" x14ac:dyDescent="0.25">
      <c r="C15" s="6">
        <v>90</v>
      </c>
    </row>
    <row r="16" spans="2:7" ht="18.75" customHeight="1" x14ac:dyDescent="0.25"/>
    <row r="17" spans="2:2" ht="18.75" customHeight="1" x14ac:dyDescent="0.25"/>
    <row r="18" spans="2:2" ht="18.75" customHeight="1" x14ac:dyDescent="0.25"/>
    <row r="19" spans="2:2" ht="18.75" customHeight="1" x14ac:dyDescent="0.25">
      <c r="B19" s="15" t="s">
        <v>53</v>
      </c>
    </row>
    <row r="20" spans="2:2" ht="18.75" customHeight="1" x14ac:dyDescent="0.25">
      <c r="B20" s="12" t="s">
        <v>77</v>
      </c>
    </row>
    <row r="21" spans="2:2" ht="18.75" customHeight="1" x14ac:dyDescent="0.25">
      <c r="B21" s="12" t="s">
        <v>78</v>
      </c>
    </row>
    <row r="22" spans="2:2" ht="18.75" customHeight="1" x14ac:dyDescent="0.25"/>
    <row r="23" spans="2:2" ht="18.75" customHeight="1" x14ac:dyDescent="0.25">
      <c r="B23" s="10" t="s">
        <v>54</v>
      </c>
    </row>
    <row r="24" spans="2:2" ht="18.75" customHeight="1" x14ac:dyDescent="0.25">
      <c r="B24" s="9" t="s">
        <v>116</v>
      </c>
    </row>
    <row r="25" spans="2:2" ht="18.75" customHeight="1" x14ac:dyDescent="0.25">
      <c r="B25" s="9" t="s">
        <v>55</v>
      </c>
    </row>
    <row r="26" spans="2:2" ht="18.75" customHeight="1" x14ac:dyDescent="0.25">
      <c r="B26" s="9" t="s">
        <v>79</v>
      </c>
    </row>
    <row r="27" spans="2:2" x14ac:dyDescent="0.25">
      <c r="B27" s="9" t="s">
        <v>80</v>
      </c>
    </row>
    <row r="28" spans="2:2" x14ac:dyDescent="0.25">
      <c r="B28" s="9" t="s">
        <v>56</v>
      </c>
    </row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2-1 度数分布表</vt:lpstr>
      <vt:lpstr>2-2 ヒストグラム</vt:lpstr>
      <vt:lpstr>2-3 分布の特徴</vt:lpstr>
      <vt:lpstr>2-4 分位数と5数要約</vt:lpstr>
      <vt:lpstr>2-5 データの散らばり</vt:lpstr>
      <vt:lpstr>2-6 箱ひげ図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2026-05-04T06:23:37Z</dcterms:created>
  <dcterms:modified xsi:type="dcterms:W3CDTF">2026-05-04T06:44:26Z</dcterms:modified>
  <dc:language>en-US</dc:language>
</cp:coreProperties>
</file>