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ownloads\"/>
    </mc:Choice>
  </mc:AlternateContent>
  <xr:revisionPtr revIDLastSave="0" documentId="13_ncr:1_{7C17ADE4-5B10-4112-8F1F-B3720F16038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はじめに" sheetId="1" r:id="rId1"/>
    <sheet name="5-1 回帰分析" sheetId="2" r:id="rId2"/>
    <sheet name="5-2 最小二乗法" sheetId="3" r:id="rId3"/>
    <sheet name="5-3 親子身長" sheetId="4" r:id="rId4"/>
    <sheet name="5-4 決定係数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" i="5" l="1"/>
  <c r="H7" i="5"/>
  <c r="H6" i="5"/>
  <c r="G13" i="4"/>
  <c r="G12" i="4"/>
  <c r="G11" i="4"/>
  <c r="H9" i="4"/>
  <c r="G9" i="4"/>
  <c r="H8" i="4"/>
  <c r="G8" i="4"/>
  <c r="H7" i="4"/>
  <c r="G7" i="4"/>
  <c r="H6" i="4"/>
  <c r="G6" i="4"/>
  <c r="E11" i="3"/>
  <c r="F11" i="3" s="1"/>
  <c r="G11" i="3" s="1"/>
  <c r="K7" i="3"/>
  <c r="K6" i="3"/>
  <c r="E10" i="3" s="1"/>
  <c r="F10" i="3" s="1"/>
  <c r="G10" i="3" s="1"/>
  <c r="E6" i="3"/>
  <c r="F6" i="3" s="1"/>
  <c r="H16" i="2"/>
  <c r="H7" i="2"/>
  <c r="H6" i="2"/>
  <c r="G16" i="2" s="1"/>
  <c r="G6" i="3" l="1"/>
  <c r="G11" i="2"/>
  <c r="E7" i="3"/>
  <c r="F7" i="3" s="1"/>
  <c r="G7" i="3" s="1"/>
  <c r="E12" i="3"/>
  <c r="F12" i="3" s="1"/>
  <c r="G12" i="3" s="1"/>
  <c r="G12" i="2"/>
  <c r="H11" i="2"/>
  <c r="H12" i="2"/>
  <c r="E13" i="3"/>
  <c r="F13" i="3" s="1"/>
  <c r="G13" i="3" s="1"/>
  <c r="G13" i="2"/>
  <c r="E8" i="3"/>
  <c r="F8" i="3" s="1"/>
  <c r="G8" i="3" s="1"/>
  <c r="G14" i="2"/>
  <c r="E14" i="3"/>
  <c r="F14" i="3" s="1"/>
  <c r="G14" i="3" s="1"/>
  <c r="H14" i="2"/>
  <c r="E9" i="3"/>
  <c r="F9" i="3" s="1"/>
  <c r="G9" i="3" s="1"/>
  <c r="G15" i="2"/>
  <c r="H15" i="2"/>
  <c r="E15" i="3"/>
  <c r="F15" i="3" s="1"/>
  <c r="G15" i="3" s="1"/>
  <c r="H13" i="2"/>
  <c r="F16" i="3" l="1"/>
  <c r="G16" i="3"/>
</calcChain>
</file>

<file path=xl/sharedStrings.xml><?xml version="1.0" encoding="utf-8"?>
<sst xmlns="http://schemas.openxmlformats.org/spreadsheetml/2006/main" count="128" uniqueCount="110">
  <si>
    <t>本ファイルの内容</t>
  </si>
  <si>
    <t>回帰直線のもととなった「平均への回帰」の体験データ</t>
  </si>
  <si>
    <t>使い方</t>
  </si>
  <si>
    <t>シートの下部には、計算手順や注意点をまとめてあります。</t>
  </si>
  <si>
    <t>https://www.transparently.jp/stats3/</t>
  </si>
  <si>
    <t>番号</t>
  </si>
  <si>
    <t>項目</t>
  </si>
  <si>
    <t>値</t>
  </si>
  <si>
    <t>SLOPE</t>
  </si>
  <si>
    <t>INTERCEPT</t>
  </si>
  <si>
    <t>計算</t>
  </si>
  <si>
    <t>ポイント</t>
  </si>
  <si>
    <t>散布図と近似曲線の作成</t>
  </si>
  <si>
    <t>②点を右クリック → 近似曲線の追加 → 線形</t>
  </si>
  <si>
    <t>X</t>
  </si>
  <si>
    <t>残差</t>
  </si>
  <si>
    <t>関数</t>
  </si>
  <si>
    <t>合計</t>
  </si>
  <si>
    <t>散布図への近似曲線</t>
  </si>
  <si>
    <t>組</t>
  </si>
  <si>
    <t>統計量</t>
  </si>
  <si>
    <t>親</t>
  </si>
  <si>
    <t>子</t>
  </si>
  <si>
    <t>平均身長</t>
  </si>
  <si>
    <t>標準偏差</t>
  </si>
  <si>
    <t>最大値</t>
  </si>
  <si>
    <t>最小値</t>
  </si>
  <si>
    <t>読み取れること</t>
  </si>
  <si>
    <t>親と子の平均身長はほぼ同じ</t>
  </si>
  <si>
    <t>つまり親が高すぎても低すぎても、子は平均に近づく</t>
  </si>
  <si>
    <t>散布図の作成</t>
  </si>
  <si>
    <t>Y</t>
  </si>
  <si>
    <t>CORREL</t>
  </si>
  <si>
    <t>r×r</t>
  </si>
  <si>
    <t>RSQ</t>
  </si>
  <si>
    <t>説明力の目安</t>
  </si>
  <si>
    <t>説明力</t>
  </si>
  <si>
    <t>非常に高い</t>
  </si>
  <si>
    <t>高い</t>
  </si>
  <si>
    <t>中程度</t>
  </si>
  <si>
    <t>低い</t>
  </si>
  <si>
    <t>非常に低い</t>
  </si>
  <si>
    <t>第5章 回帰直線と予測 - 総合練習Excel</t>
  </si>
  <si>
    <t>統計検定3級 学習講座 Chapter 5</t>
  </si>
  <si>
    <t>5-1 回帰分析</t>
  </si>
  <si>
    <t>勉強時間とテスト点数で、回帰直線Y=aX+bの式を理解</t>
  </si>
  <si>
    <t>5-2 最小二乗法</t>
  </si>
  <si>
    <t>残差の計算からSLOPE/INTERCEPT関数で一発計算</t>
  </si>
  <si>
    <t>5-3 ゴルトンの親子身長</t>
  </si>
  <si>
    <t>5-4 決定係数</t>
  </si>
  <si>
    <t>RSQ関数で説明力を測定、相関係数の2乗との関係を確認</t>
  </si>
  <si>
    <t>各シートはWebの本文と対応しています。本文を読んだあとに、対応するシートで手を動かしてください。</t>
  </si>
  <si>
    <t>© Transparently / 榊 裕次郎</t>
  </si>
  <si>
    <t>5-4 決定係数 R^2 - 回帰式の説明力を測る</t>
  </si>
  <si>
    <t>RSQ関数で計算。単回帰では相関係数の2乗と一致することを確認</t>
  </si>
  <si>
    <t>相関係数 r</t>
  </si>
  <si>
    <t>rの2乗 (r^2)</t>
  </si>
  <si>
    <t>決定係数 R^2</t>
  </si>
  <si>
    <t>R^2の値</t>
  </si>
  <si>
    <t>0.9 ～ 1.0</t>
  </si>
  <si>
    <t>0.7 ～ 0.9</t>
  </si>
  <si>
    <t>0.5 ～ 0.7</t>
  </si>
  <si>
    <t>0.3 ～ 0.5</t>
  </si>
  <si>
    <t>0.0 ～ 0.3</t>
  </si>
  <si>
    <t>決定係数R^2は0～1の範囲で、回帰式の説明力を表す</t>
  </si>
  <si>
    <t>1に近いほど説明力が高い、0に近いほど説明力が低い</t>
  </si>
  <si>
    <t>単回帰(説明変数1つ)では、相関係数rの2乗と決定係数R^2が一致する</t>
  </si>
  <si>
    <t>上の表でCORRELの2乗とRSQが同じ値になることを確認</t>
  </si>
  <si>
    <t>RSQ関数の引数：(目的変数Yの範囲, 説明変数Xの範囲)</t>
  </si>
  <si>
    <t>重回帰(説明変数2つ以上)では別の計算式になるが、3級では単回帰のみ</t>
  </si>
  <si>
    <t>5-3 ゴルトンの親子身長 - 平均への回帰の体験データ</t>
  </si>
  <si>
    <t>親子30組のサンプルから「子は親より平均寄り」を確認</t>
  </si>
  <si>
    <t>親の身長(cm)</t>
  </si>
  <si>
    <t>子の身長(cm)</t>
  </si>
  <si>
    <t>回帰係数 a (傾き)</t>
  </si>
  <si>
    <t>切片 b</t>
  </si>
  <si>
    <t>子の標準偏差は親より小さい(全体に中央寄り)</t>
  </si>
  <si>
    <t>回帰係数aは1より小さい(0.5前後)</t>
  </si>
  <si>
    <t>→ a&lt;1なら平均への回帰が起きている</t>
  </si>
  <si>
    <t>①C5:D35を選択 → 挿入 → 散布図</t>
  </si>
  <si>
    <t>③参考に「親=子」の45度線も追加すると、回帰直線が緩やかなことが見える</t>
  </si>
  <si>
    <t>5-2 最小二乗法 - 残差の二乗の合計を最小に</t>
  </si>
  <si>
    <t>残差の計算とSLOPE/INTERCEPT関数の比較</t>
  </si>
  <si>
    <t>Y(実際)</t>
  </si>
  <si>
    <t>Y(予測)</t>
  </si>
  <si>
    <t>残差^2</t>
  </si>
  <si>
    <t>回帰係数 a</t>
  </si>
  <si>
    <t>残差 = 実際のY - 予測のY (各点と回帰直線の縦方向の距離)</t>
  </si>
  <si>
    <t>残差の合計はほぼ0になる(プラスとマイナスが打ち消し合う)</t>
  </si>
  <si>
    <t>そのため二乗してから合計する(これが「最小二乗」の意味)</t>
  </si>
  <si>
    <t>最小二乗法は「残差の二乗の合計」が最小になるa,bを選ぶ方法</t>
  </si>
  <si>
    <t>実務ではSLOPE/INTERCEPT関数で一発計算が定番</t>
  </si>
  <si>
    <t>①C5:D15を選択 → 挿入 → 散布図</t>
  </si>
  <si>
    <t>③グラフに数式とR-2乗値を表示すれば、最小二乗法の結果が一目でわかる</t>
  </si>
  <si>
    <t>5-1 回帰分析 - 勉強時間とテスト点数でY=aX+bを体験</t>
  </si>
  <si>
    <t>中学の一次関数y=ax+bと同じ仕組み。説明変数Xから目的変数Yを予測</t>
  </si>
  <si>
    <t>X(勉強時間)</t>
  </si>
  <si>
    <t>Y(テスト点数)</t>
  </si>
  <si>
    <t>Excel関数</t>
  </si>
  <si>
    <t>予測：Y = aX + b</t>
  </si>
  <si>
    <t>勉強時間 X</t>
  </si>
  <si>
    <t>予測点数 Y</t>
  </si>
  <si>
    <t>回帰直線は中学の一次関数y=ax+bと同じ仕組み</t>
  </si>
  <si>
    <t>X(勉強時間)を入力すると、Y(テスト点数)が予測できる</t>
  </si>
  <si>
    <t>回帰係数aは「Xを1増やしたとき、Yがどれだけ増えるか」を表す</t>
  </si>
  <si>
    <t>SLOPE関数の引数：(目的変数Yの範囲, 説明変数Xの範囲)の順序に注意</t>
  </si>
  <si>
    <t>(中学の一次関数と同じく、Yを先に書く点に気をつけてください)</t>
  </si>
  <si>
    <t>①C5:D15を選択 → 挿入 → 散布図(マーカーのみ)</t>
  </si>
  <si>
    <t>③オプションで「グラフに数式を表示」「グラフにR-2乗値を表示」をチェック</t>
  </si>
  <si>
    <t>→ 散布図上にY=aX+bの直線と式が表示される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</si>
</sst>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0"/>
  </numFmts>
  <fonts count="13" x14ac:knownFonts="1">
    <font>
      <sz val="11"/>
      <color theme="1"/>
      <name val="Calibri"/>
      <family val="2"/>
      <charset val="1"/>
    </font>
    <font>
      <b/>
      <sz val="18"/>
      <color rgb="FF2D5E3F"/>
      <name val="メイリオ"/>
      <family val="3"/>
      <charset val="128"/>
    </font>
    <font>
      <i/>
      <sz val="10"/>
      <color rgb="FF6B6B6B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i/>
      <sz val="10"/>
      <color rgb="FF2D5E3F"/>
      <name val="メイリオ"/>
      <family val="3"/>
      <charset val="128"/>
    </font>
    <font>
      <b/>
      <sz val="16"/>
      <color rgb="FF2D5E3F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b/>
      <sz val="11"/>
      <color rgb="FF2D5E3F"/>
      <name val="メイリオ"/>
      <family val="3"/>
      <charset val="128"/>
    </font>
    <font>
      <i/>
      <sz val="10"/>
      <color rgb="FF4A4A4A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rgb="FF2D5E3F"/>
      <name val="メイリオ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2D5E3F"/>
        <bgColor rgb="FF4A4A4A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77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0" xfId="0" applyFont="1"/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2D5E3F"/>
      <rgbColor rgb="FF993300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5"/>
  <sheetViews>
    <sheetView tabSelected="1" zoomScaleNormal="100" workbookViewId="0"/>
  </sheetViews>
  <sheetFormatPr defaultColWidth="8.7109375" defaultRowHeight="18.75" x14ac:dyDescent="0.45"/>
  <cols>
    <col min="1" max="1" width="4" style="14" customWidth="1"/>
    <col min="2" max="2" width="28" style="14" customWidth="1"/>
    <col min="3" max="3" width="70" style="14" customWidth="1"/>
    <col min="4" max="16384" width="8.7109375" style="14"/>
  </cols>
  <sheetData>
    <row r="1" spans="2:3" ht="18.75" customHeight="1" x14ac:dyDescent="0.45"/>
    <row r="2" spans="2:3" ht="30" customHeight="1" x14ac:dyDescent="0.45">
      <c r="B2" s="15" t="s">
        <v>42</v>
      </c>
    </row>
    <row r="3" spans="2:3" ht="18.75" customHeight="1" x14ac:dyDescent="0.45">
      <c r="B3" s="3" t="s">
        <v>43</v>
      </c>
    </row>
    <row r="4" spans="2:3" ht="18.75" customHeight="1" x14ac:dyDescent="0.45"/>
    <row r="5" spans="2:3" ht="18.75" customHeight="1" x14ac:dyDescent="0.45"/>
    <row r="6" spans="2:3" ht="18.75" customHeight="1" x14ac:dyDescent="0.45">
      <c r="B6" s="16" t="s">
        <v>0</v>
      </c>
    </row>
    <row r="7" spans="2:3" ht="18.75" customHeight="1" x14ac:dyDescent="0.45"/>
    <row r="8" spans="2:3" ht="18.75" customHeight="1" x14ac:dyDescent="0.45">
      <c r="B8" s="1" t="s">
        <v>44</v>
      </c>
      <c r="C8" s="2" t="s">
        <v>45</v>
      </c>
    </row>
    <row r="9" spans="2:3" ht="18.75" customHeight="1" x14ac:dyDescent="0.45">
      <c r="B9" s="1" t="s">
        <v>46</v>
      </c>
      <c r="C9" s="2" t="s">
        <v>47</v>
      </c>
    </row>
    <row r="10" spans="2:3" ht="18.75" customHeight="1" x14ac:dyDescent="0.45">
      <c r="B10" s="1" t="s">
        <v>48</v>
      </c>
      <c r="C10" s="2" t="s">
        <v>1</v>
      </c>
    </row>
    <row r="11" spans="2:3" ht="18.75" customHeight="1" x14ac:dyDescent="0.45">
      <c r="B11" s="1" t="s">
        <v>49</v>
      </c>
      <c r="C11" s="2" t="s">
        <v>50</v>
      </c>
    </row>
    <row r="12" spans="2:3" ht="18.75" customHeight="1" x14ac:dyDescent="0.45"/>
    <row r="13" spans="2:3" ht="18.75" customHeight="1" x14ac:dyDescent="0.45">
      <c r="B13" s="16" t="s">
        <v>2</v>
      </c>
    </row>
    <row r="14" spans="2:3" ht="18.75" customHeight="1" x14ac:dyDescent="0.45">
      <c r="B14" s="2" t="s">
        <v>51</v>
      </c>
    </row>
    <row r="15" spans="2:3" ht="18.75" customHeight="1" x14ac:dyDescent="0.45">
      <c r="B15" s="2" t="s">
        <v>3</v>
      </c>
    </row>
    <row r="16" spans="2:3" ht="18.75" customHeight="1" x14ac:dyDescent="0.45"/>
    <row r="17" spans="2:2" ht="18.75" customHeight="1" x14ac:dyDescent="0.45"/>
    <row r="18" spans="2:2" ht="18.75" customHeight="1" x14ac:dyDescent="0.45">
      <c r="B18" s="3" t="s">
        <v>52</v>
      </c>
    </row>
    <row r="19" spans="2:2" ht="18.75" customHeight="1" x14ac:dyDescent="0.45">
      <c r="B19" s="4" t="s">
        <v>4</v>
      </c>
    </row>
    <row r="20" spans="2:2" ht="18.75" customHeight="1" x14ac:dyDescent="0.45"/>
    <row r="21" spans="2:2" ht="18.75" customHeight="1" x14ac:dyDescent="0.45"/>
    <row r="22" spans="2:2" ht="18.75" customHeight="1" x14ac:dyDescent="0.45"/>
    <row r="23" spans="2:2" ht="18.75" customHeight="1" x14ac:dyDescent="0.45"/>
    <row r="24" spans="2:2" ht="18.75" customHeight="1" x14ac:dyDescent="0.45"/>
    <row r="25" spans="2:2" ht="18.75" customHeight="1" x14ac:dyDescent="0.45"/>
  </sheetData>
  <phoneticPr fontId="12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9"/>
  <sheetViews>
    <sheetView zoomScaleNormal="100" workbookViewId="0"/>
  </sheetViews>
  <sheetFormatPr defaultColWidth="8.7109375" defaultRowHeight="18.75" x14ac:dyDescent="0.45"/>
  <cols>
    <col min="1" max="1" width="4" style="14" customWidth="1"/>
    <col min="2" max="2" width="6" style="14" customWidth="1"/>
    <col min="3" max="4" width="14" style="14" customWidth="1"/>
    <col min="5" max="5" width="4" style="14" customWidth="1"/>
    <col min="6" max="6" width="18" style="14" customWidth="1"/>
    <col min="7" max="8" width="14" style="14" customWidth="1"/>
    <col min="9" max="16384" width="8.7109375" style="14"/>
  </cols>
  <sheetData>
    <row r="1" spans="2:8" ht="18.75" customHeight="1" x14ac:dyDescent="0.45"/>
    <row r="2" spans="2:8" ht="30" customHeight="1" x14ac:dyDescent="0.45">
      <c r="B2" s="5" t="s">
        <v>94</v>
      </c>
    </row>
    <row r="3" spans="2:8" ht="18.75" customHeight="1" x14ac:dyDescent="0.45">
      <c r="B3" s="3" t="s">
        <v>95</v>
      </c>
    </row>
    <row r="4" spans="2:8" ht="18.75" customHeight="1" x14ac:dyDescent="0.45"/>
    <row r="5" spans="2:8" ht="18.75" customHeight="1" x14ac:dyDescent="0.45">
      <c r="B5" s="6" t="s">
        <v>5</v>
      </c>
      <c r="C5" s="6" t="s">
        <v>96</v>
      </c>
      <c r="D5" s="6" t="s">
        <v>97</v>
      </c>
      <c r="F5" s="6" t="s">
        <v>6</v>
      </c>
      <c r="G5" s="6" t="s">
        <v>98</v>
      </c>
      <c r="H5" s="6" t="s">
        <v>7</v>
      </c>
    </row>
    <row r="6" spans="2:8" ht="18.75" customHeight="1" x14ac:dyDescent="0.45">
      <c r="B6" s="7">
        <v>1</v>
      </c>
      <c r="C6" s="7">
        <v>1</v>
      </c>
      <c r="D6" s="7">
        <v>48</v>
      </c>
      <c r="F6" s="13" t="s">
        <v>74</v>
      </c>
      <c r="G6" s="7" t="s">
        <v>8</v>
      </c>
      <c r="H6" s="8">
        <f>SLOPE(D6:D15,C6:C15)</f>
        <v>7.9750778816199377</v>
      </c>
    </row>
    <row r="7" spans="2:8" ht="18.75" customHeight="1" x14ac:dyDescent="0.45">
      <c r="B7" s="7">
        <v>2</v>
      </c>
      <c r="C7" s="7">
        <v>2</v>
      </c>
      <c r="D7" s="7">
        <v>56</v>
      </c>
      <c r="F7" s="13" t="s">
        <v>75</v>
      </c>
      <c r="G7" s="7" t="s">
        <v>9</v>
      </c>
      <c r="H7" s="8">
        <f>INTERCEPT(D6:D15,C6:C15)</f>
        <v>42.492211838006227</v>
      </c>
    </row>
    <row r="8" spans="2:8" ht="18.75" customHeight="1" x14ac:dyDescent="0.45">
      <c r="B8" s="7">
        <v>3</v>
      </c>
      <c r="C8" s="7">
        <v>2</v>
      </c>
      <c r="D8" s="7">
        <v>60</v>
      </c>
    </row>
    <row r="9" spans="2:8" ht="18.75" customHeight="1" x14ac:dyDescent="0.45">
      <c r="B9" s="7">
        <v>4</v>
      </c>
      <c r="C9" s="7">
        <v>3</v>
      </c>
      <c r="D9" s="7">
        <v>64</v>
      </c>
      <c r="F9" s="17" t="s">
        <v>99</v>
      </c>
    </row>
    <row r="10" spans="2:8" ht="18.75" customHeight="1" x14ac:dyDescent="0.45">
      <c r="B10" s="7">
        <v>5</v>
      </c>
      <c r="C10" s="7">
        <v>3</v>
      </c>
      <c r="D10" s="7">
        <v>70</v>
      </c>
      <c r="F10" s="6" t="s">
        <v>100</v>
      </c>
      <c r="G10" s="6" t="s">
        <v>10</v>
      </c>
      <c r="H10" s="6" t="s">
        <v>101</v>
      </c>
    </row>
    <row r="11" spans="2:8" ht="18.75" customHeight="1" x14ac:dyDescent="0.45">
      <c r="B11" s="7">
        <v>6</v>
      </c>
      <c r="C11" s="7">
        <v>4</v>
      </c>
      <c r="D11" s="7">
        <v>76</v>
      </c>
      <c r="F11" s="7">
        <v>0</v>
      </c>
      <c r="G11" s="7">
        <f>0*H6+H7</f>
        <v>42.492211838006227</v>
      </c>
      <c r="H11" s="9">
        <f>0*$H$6+$H$7</f>
        <v>42.492211838006227</v>
      </c>
    </row>
    <row r="12" spans="2:8" ht="18.75" customHeight="1" x14ac:dyDescent="0.45">
      <c r="B12" s="7">
        <v>7</v>
      </c>
      <c r="C12" s="7">
        <v>4</v>
      </c>
      <c r="D12" s="7">
        <v>78</v>
      </c>
      <c r="F12" s="7">
        <v>1</v>
      </c>
      <c r="G12" s="7">
        <f>1*H6+H7</f>
        <v>50.467289719626166</v>
      </c>
      <c r="H12" s="9">
        <f>1*$H$6+$H$7</f>
        <v>50.467289719626166</v>
      </c>
    </row>
    <row r="13" spans="2:8" ht="18.75" customHeight="1" x14ac:dyDescent="0.45">
      <c r="B13" s="7">
        <v>8</v>
      </c>
      <c r="C13" s="7">
        <v>5</v>
      </c>
      <c r="D13" s="7">
        <v>82</v>
      </c>
      <c r="F13" s="7">
        <v>3</v>
      </c>
      <c r="G13" s="7">
        <f>3*H6+H7</f>
        <v>66.417445482866043</v>
      </c>
      <c r="H13" s="9">
        <f>3*$H$6+$H$7</f>
        <v>66.417445482866043</v>
      </c>
    </row>
    <row r="14" spans="2:8" ht="18.75" customHeight="1" x14ac:dyDescent="0.45">
      <c r="B14" s="7">
        <v>9</v>
      </c>
      <c r="C14" s="7">
        <v>6</v>
      </c>
      <c r="D14" s="7">
        <v>90</v>
      </c>
      <c r="F14" s="7">
        <v>5</v>
      </c>
      <c r="G14" s="7">
        <f>5*H6+H7</f>
        <v>82.36760124610592</v>
      </c>
      <c r="H14" s="9">
        <f>5*$H$6+$H$7</f>
        <v>82.36760124610592</v>
      </c>
    </row>
    <row r="15" spans="2:8" ht="18.75" customHeight="1" x14ac:dyDescent="0.45">
      <c r="B15" s="7">
        <v>10</v>
      </c>
      <c r="C15" s="7">
        <v>7</v>
      </c>
      <c r="D15" s="7">
        <v>96</v>
      </c>
      <c r="F15" s="7">
        <v>8</v>
      </c>
      <c r="G15" s="7">
        <f>8*H6+H7</f>
        <v>106.29283489096574</v>
      </c>
      <c r="H15" s="9">
        <f>8*$H$6+$H$7</f>
        <v>106.29283489096574</v>
      </c>
    </row>
    <row r="16" spans="2:8" ht="18.75" customHeight="1" x14ac:dyDescent="0.45">
      <c r="F16" s="7">
        <v>10</v>
      </c>
      <c r="G16" s="7">
        <f>10*H6+H7</f>
        <v>122.2429906542056</v>
      </c>
      <c r="H16" s="9">
        <f>10*$H$6+$H$7</f>
        <v>122.2429906542056</v>
      </c>
    </row>
    <row r="17" spans="2:2" ht="18.75" customHeight="1" x14ac:dyDescent="0.45"/>
    <row r="18" spans="2:2" ht="18.75" customHeight="1" x14ac:dyDescent="0.45">
      <c r="B18" s="17" t="s">
        <v>11</v>
      </c>
    </row>
    <row r="19" spans="2:2" ht="18.75" customHeight="1" x14ac:dyDescent="0.45">
      <c r="B19" s="10" t="s">
        <v>102</v>
      </c>
    </row>
    <row r="20" spans="2:2" ht="18.75" customHeight="1" x14ac:dyDescent="0.45">
      <c r="B20" s="10" t="s">
        <v>103</v>
      </c>
    </row>
    <row r="21" spans="2:2" ht="18.75" customHeight="1" x14ac:dyDescent="0.45">
      <c r="B21" s="10" t="s">
        <v>104</v>
      </c>
    </row>
    <row r="22" spans="2:2" ht="18.75" customHeight="1" x14ac:dyDescent="0.45">
      <c r="B22" s="10" t="s">
        <v>105</v>
      </c>
    </row>
    <row r="23" spans="2:2" ht="18.75" customHeight="1" x14ac:dyDescent="0.45">
      <c r="B23" s="10" t="s">
        <v>106</v>
      </c>
    </row>
    <row r="24" spans="2:2" ht="18.75" customHeight="1" x14ac:dyDescent="0.45"/>
    <row r="25" spans="2:2" ht="18.75" customHeight="1" x14ac:dyDescent="0.45">
      <c r="B25" s="17" t="s">
        <v>12</v>
      </c>
    </row>
    <row r="26" spans="2:2" x14ac:dyDescent="0.45">
      <c r="B26" s="10" t="s">
        <v>107</v>
      </c>
    </row>
    <row r="27" spans="2:2" x14ac:dyDescent="0.45">
      <c r="B27" s="10" t="s">
        <v>13</v>
      </c>
    </row>
    <row r="28" spans="2:2" x14ac:dyDescent="0.45">
      <c r="B28" s="10" t="s">
        <v>108</v>
      </c>
    </row>
    <row r="29" spans="2:2" x14ac:dyDescent="0.45">
      <c r="B29" s="10" t="s">
        <v>109</v>
      </c>
    </row>
  </sheetData>
  <phoneticPr fontId="12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28"/>
  <sheetViews>
    <sheetView zoomScaleNormal="100" workbookViewId="0"/>
  </sheetViews>
  <sheetFormatPr defaultColWidth="8.7109375" defaultRowHeight="18.75" x14ac:dyDescent="0.45"/>
  <cols>
    <col min="1" max="1" width="4" style="14" customWidth="1"/>
    <col min="2" max="3" width="6" style="14" customWidth="1"/>
    <col min="4" max="7" width="10" style="14" customWidth="1"/>
    <col min="8" max="8" width="4" style="14" customWidth="1"/>
    <col min="9" max="9" width="14" style="14" customWidth="1"/>
    <col min="10" max="10" width="14.42578125" style="14" bestFit="1" customWidth="1"/>
    <col min="11" max="11" width="10" style="14" customWidth="1"/>
    <col min="12" max="16384" width="8.7109375" style="14"/>
  </cols>
  <sheetData>
    <row r="1" spans="2:11" ht="18.75" customHeight="1" x14ac:dyDescent="0.45"/>
    <row r="2" spans="2:11" ht="30" customHeight="1" x14ac:dyDescent="0.45">
      <c r="B2" s="5" t="s">
        <v>81</v>
      </c>
    </row>
    <row r="3" spans="2:11" ht="18.75" customHeight="1" x14ac:dyDescent="0.45">
      <c r="B3" s="3" t="s">
        <v>82</v>
      </c>
    </row>
    <row r="4" spans="2:11" ht="18.75" customHeight="1" x14ac:dyDescent="0.45"/>
    <row r="5" spans="2:11" ht="18.75" customHeight="1" x14ac:dyDescent="0.45">
      <c r="B5" s="6" t="s">
        <v>5</v>
      </c>
      <c r="C5" s="6" t="s">
        <v>14</v>
      </c>
      <c r="D5" s="6" t="s">
        <v>83</v>
      </c>
      <c r="E5" s="6" t="s">
        <v>84</v>
      </c>
      <c r="F5" s="6" t="s">
        <v>15</v>
      </c>
      <c r="G5" s="6" t="s">
        <v>85</v>
      </c>
      <c r="I5" s="6" t="s">
        <v>6</v>
      </c>
      <c r="J5" s="6" t="s">
        <v>16</v>
      </c>
      <c r="K5" s="6" t="s">
        <v>7</v>
      </c>
    </row>
    <row r="6" spans="2:11" ht="18.75" customHeight="1" x14ac:dyDescent="0.45">
      <c r="B6" s="14">
        <v>1</v>
      </c>
      <c r="C6" s="7">
        <v>1</v>
      </c>
      <c r="D6" s="7">
        <v>48</v>
      </c>
      <c r="E6" s="8">
        <f t="shared" ref="E6:E15" si="0">$K$6*C6+$K$7</f>
        <v>50.467289719626166</v>
      </c>
      <c r="F6" s="8">
        <f t="shared" ref="F6:F15" si="1">D6-E6</f>
        <v>-2.4672897196261658</v>
      </c>
      <c r="G6" s="8">
        <f t="shared" ref="G6:G15" si="2">F6^2</f>
        <v>6.0875185605729643</v>
      </c>
      <c r="I6" s="13" t="s">
        <v>86</v>
      </c>
      <c r="J6" s="7" t="s">
        <v>8</v>
      </c>
      <c r="K6" s="8">
        <f>SLOPE(D6:D15,C6:C15)</f>
        <v>7.9750778816199377</v>
      </c>
    </row>
    <row r="7" spans="2:11" ht="18.75" customHeight="1" x14ac:dyDescent="0.45">
      <c r="B7" s="14">
        <v>2</v>
      </c>
      <c r="C7" s="7">
        <v>2</v>
      </c>
      <c r="D7" s="7">
        <v>56</v>
      </c>
      <c r="E7" s="8">
        <f t="shared" si="0"/>
        <v>58.442367601246104</v>
      </c>
      <c r="F7" s="8">
        <f t="shared" si="1"/>
        <v>-2.4423676012461044</v>
      </c>
      <c r="G7" s="8">
        <f t="shared" si="2"/>
        <v>5.9651594996166502</v>
      </c>
      <c r="I7" s="13" t="s">
        <v>75</v>
      </c>
      <c r="J7" s="7" t="s">
        <v>9</v>
      </c>
      <c r="K7" s="8">
        <f>INTERCEPT(D6:D15,C6:C15)</f>
        <v>42.492211838006227</v>
      </c>
    </row>
    <row r="8" spans="2:11" ht="18.75" customHeight="1" x14ac:dyDescent="0.45">
      <c r="B8" s="14">
        <v>3</v>
      </c>
      <c r="C8" s="7">
        <v>2</v>
      </c>
      <c r="D8" s="7">
        <v>60</v>
      </c>
      <c r="E8" s="8">
        <f t="shared" si="0"/>
        <v>58.442367601246104</v>
      </c>
      <c r="F8" s="8">
        <f t="shared" si="1"/>
        <v>1.5576323987538956</v>
      </c>
      <c r="G8" s="8">
        <f t="shared" si="2"/>
        <v>2.4262186896478148</v>
      </c>
    </row>
    <row r="9" spans="2:11" ht="18.75" customHeight="1" x14ac:dyDescent="0.45">
      <c r="B9" s="14">
        <v>4</v>
      </c>
      <c r="C9" s="7">
        <v>3</v>
      </c>
      <c r="D9" s="7">
        <v>64</v>
      </c>
      <c r="E9" s="8">
        <f t="shared" si="0"/>
        <v>66.417445482866043</v>
      </c>
      <c r="F9" s="8">
        <f t="shared" si="1"/>
        <v>-2.417445482866043</v>
      </c>
      <c r="G9" s="8">
        <f t="shared" si="2"/>
        <v>5.8440426626294357</v>
      </c>
    </row>
    <row r="10" spans="2:11" ht="18.75" customHeight="1" x14ac:dyDescent="0.45">
      <c r="B10" s="14">
        <v>5</v>
      </c>
      <c r="C10" s="7">
        <v>3</v>
      </c>
      <c r="D10" s="7">
        <v>70</v>
      </c>
      <c r="E10" s="8">
        <f t="shared" si="0"/>
        <v>66.417445482866043</v>
      </c>
      <c r="F10" s="8">
        <f t="shared" si="1"/>
        <v>3.582554517133957</v>
      </c>
      <c r="G10" s="8">
        <f t="shared" si="2"/>
        <v>12.83469686823692</v>
      </c>
    </row>
    <row r="11" spans="2:11" ht="18.75" customHeight="1" x14ac:dyDescent="0.45">
      <c r="B11" s="14">
        <v>6</v>
      </c>
      <c r="C11" s="7">
        <v>4</v>
      </c>
      <c r="D11" s="7">
        <v>76</v>
      </c>
      <c r="E11" s="8">
        <f t="shared" si="0"/>
        <v>74.392523364485982</v>
      </c>
      <c r="F11" s="8">
        <f t="shared" si="1"/>
        <v>1.6074766355140184</v>
      </c>
      <c r="G11" s="8">
        <f t="shared" si="2"/>
        <v>2.5839811337234684</v>
      </c>
    </row>
    <row r="12" spans="2:11" ht="18.75" customHeight="1" x14ac:dyDescent="0.45">
      <c r="B12" s="14">
        <v>7</v>
      </c>
      <c r="C12" s="7">
        <v>4</v>
      </c>
      <c r="D12" s="7">
        <v>78</v>
      </c>
      <c r="E12" s="8">
        <f t="shared" si="0"/>
        <v>74.392523364485982</v>
      </c>
      <c r="F12" s="8">
        <f t="shared" si="1"/>
        <v>3.6074766355140184</v>
      </c>
      <c r="G12" s="8">
        <f t="shared" si="2"/>
        <v>13.013887675779543</v>
      </c>
    </row>
    <row r="13" spans="2:11" ht="18.75" customHeight="1" x14ac:dyDescent="0.45">
      <c r="B13" s="14">
        <v>8</v>
      </c>
      <c r="C13" s="7">
        <v>5</v>
      </c>
      <c r="D13" s="7">
        <v>82</v>
      </c>
      <c r="E13" s="8">
        <f t="shared" si="0"/>
        <v>82.36760124610592</v>
      </c>
      <c r="F13" s="8">
        <f t="shared" si="1"/>
        <v>-0.36760124610592015</v>
      </c>
      <c r="G13" s="8">
        <f t="shared" si="2"/>
        <v>0.13513067613862528</v>
      </c>
    </row>
    <row r="14" spans="2:11" ht="18.75" customHeight="1" x14ac:dyDescent="0.45">
      <c r="B14" s="14">
        <v>9</v>
      </c>
      <c r="C14" s="7">
        <v>6</v>
      </c>
      <c r="D14" s="7">
        <v>90</v>
      </c>
      <c r="E14" s="8">
        <f t="shared" si="0"/>
        <v>90.342679127725859</v>
      </c>
      <c r="F14" s="8">
        <f t="shared" si="1"/>
        <v>-0.34267912772585873</v>
      </c>
      <c r="G14" s="8">
        <f t="shared" si="2"/>
        <v>0.1174289845789554</v>
      </c>
    </row>
    <row r="15" spans="2:11" ht="18.75" customHeight="1" x14ac:dyDescent="0.45">
      <c r="B15" s="14">
        <v>10</v>
      </c>
      <c r="C15" s="7">
        <v>7</v>
      </c>
      <c r="D15" s="7">
        <v>96</v>
      </c>
      <c r="E15" s="8">
        <f t="shared" si="0"/>
        <v>98.317757009345797</v>
      </c>
      <c r="F15" s="8">
        <f t="shared" si="1"/>
        <v>-2.3177570093457973</v>
      </c>
      <c r="G15" s="8">
        <f t="shared" si="2"/>
        <v>5.3719975543715748</v>
      </c>
    </row>
    <row r="16" spans="2:11" ht="18.75" customHeight="1" x14ac:dyDescent="0.45">
      <c r="B16" s="19" t="s">
        <v>17</v>
      </c>
      <c r="F16" s="8">
        <f>SUM(F6:F15)</f>
        <v>0</v>
      </c>
      <c r="G16" s="8">
        <f>SUM(G6:G15)</f>
        <v>54.380062305295951</v>
      </c>
    </row>
    <row r="17" spans="2:2" ht="18.75" customHeight="1" x14ac:dyDescent="0.45"/>
    <row r="18" spans="2:2" ht="18.75" customHeight="1" x14ac:dyDescent="0.45">
      <c r="B18" s="17" t="s">
        <v>11</v>
      </c>
    </row>
    <row r="19" spans="2:2" ht="18.75" customHeight="1" x14ac:dyDescent="0.45">
      <c r="B19" s="10" t="s">
        <v>87</v>
      </c>
    </row>
    <row r="20" spans="2:2" ht="18.75" customHeight="1" x14ac:dyDescent="0.45">
      <c r="B20" s="10" t="s">
        <v>88</v>
      </c>
    </row>
    <row r="21" spans="2:2" ht="18.75" customHeight="1" x14ac:dyDescent="0.45">
      <c r="B21" s="10" t="s">
        <v>89</v>
      </c>
    </row>
    <row r="22" spans="2:2" ht="18.75" customHeight="1" x14ac:dyDescent="0.45">
      <c r="B22" s="10" t="s">
        <v>90</v>
      </c>
    </row>
    <row r="23" spans="2:2" ht="18.75" customHeight="1" x14ac:dyDescent="0.45">
      <c r="B23" s="10" t="s">
        <v>91</v>
      </c>
    </row>
    <row r="24" spans="2:2" ht="18.75" customHeight="1" x14ac:dyDescent="0.45"/>
    <row r="25" spans="2:2" ht="18.75" customHeight="1" x14ac:dyDescent="0.45">
      <c r="B25" s="17" t="s">
        <v>18</v>
      </c>
    </row>
    <row r="26" spans="2:2" x14ac:dyDescent="0.45">
      <c r="B26" s="10" t="s">
        <v>92</v>
      </c>
    </row>
    <row r="27" spans="2:2" x14ac:dyDescent="0.45">
      <c r="B27" s="10" t="s">
        <v>13</v>
      </c>
    </row>
    <row r="28" spans="2:2" x14ac:dyDescent="0.45">
      <c r="B28" s="10" t="s">
        <v>93</v>
      </c>
    </row>
  </sheetData>
  <phoneticPr fontId="12"/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40"/>
  <sheetViews>
    <sheetView zoomScaleNormal="100" workbookViewId="0"/>
  </sheetViews>
  <sheetFormatPr defaultColWidth="8.7109375" defaultRowHeight="18.75" x14ac:dyDescent="0.45"/>
  <cols>
    <col min="1" max="1" width="4" style="14" customWidth="1"/>
    <col min="2" max="2" width="6" style="14" customWidth="1"/>
    <col min="3" max="4" width="16.7109375" style="14" customWidth="1"/>
    <col min="5" max="5" width="4" style="14" customWidth="1"/>
    <col min="6" max="6" width="20.7109375" style="14" customWidth="1"/>
    <col min="7" max="8" width="13.7109375" style="14" customWidth="1"/>
    <col min="9" max="16384" width="8.7109375" style="14"/>
  </cols>
  <sheetData>
    <row r="1" spans="2:8" ht="18.75" customHeight="1" x14ac:dyDescent="0.45"/>
    <row r="2" spans="2:8" ht="30" customHeight="1" x14ac:dyDescent="0.45">
      <c r="B2" s="5" t="s">
        <v>70</v>
      </c>
    </row>
    <row r="3" spans="2:8" ht="18.75" customHeight="1" x14ac:dyDescent="0.45">
      <c r="B3" s="3" t="s">
        <v>71</v>
      </c>
    </row>
    <row r="4" spans="2:8" ht="18.75" customHeight="1" x14ac:dyDescent="0.45"/>
    <row r="5" spans="2:8" ht="18.75" customHeight="1" x14ac:dyDescent="0.45">
      <c r="B5" s="6" t="s">
        <v>19</v>
      </c>
      <c r="C5" s="6" t="s">
        <v>72</v>
      </c>
      <c r="D5" s="6" t="s">
        <v>73</v>
      </c>
      <c r="F5" s="6" t="s">
        <v>20</v>
      </c>
      <c r="G5" s="6" t="s">
        <v>21</v>
      </c>
      <c r="H5" s="6" t="s">
        <v>22</v>
      </c>
    </row>
    <row r="6" spans="2:8" ht="18.75" customHeight="1" x14ac:dyDescent="0.45">
      <c r="B6" s="7">
        <v>1</v>
      </c>
      <c r="C6" s="7">
        <v>173.2</v>
      </c>
      <c r="D6" s="7">
        <v>167.6</v>
      </c>
      <c r="F6" s="13" t="s">
        <v>23</v>
      </c>
      <c r="G6" s="8">
        <f>AVERAGE(C6:C35)</f>
        <v>170.76333333333332</v>
      </c>
      <c r="H6" s="8">
        <f>AVERAGE(D6:D35)</f>
        <v>169.25666666666669</v>
      </c>
    </row>
    <row r="7" spans="2:8" ht="18.75" customHeight="1" x14ac:dyDescent="0.45">
      <c r="B7" s="7">
        <v>2</v>
      </c>
      <c r="C7" s="7">
        <v>171.1</v>
      </c>
      <c r="D7" s="7">
        <v>176.5</v>
      </c>
      <c r="F7" s="13" t="s">
        <v>24</v>
      </c>
      <c r="G7" s="8">
        <f>_xlfn.STDEV.S(C6:C35)</f>
        <v>5.8332863709111233</v>
      </c>
      <c r="H7" s="8">
        <f>_xlfn.STDEV.S(D6:D35)</f>
        <v>4.5717787478770466</v>
      </c>
    </row>
    <row r="8" spans="2:8" ht="18.75" customHeight="1" x14ac:dyDescent="0.45">
      <c r="B8" s="7">
        <v>3</v>
      </c>
      <c r="C8" s="7">
        <v>166.8</v>
      </c>
      <c r="D8" s="7">
        <v>169.9</v>
      </c>
      <c r="F8" s="13" t="s">
        <v>25</v>
      </c>
      <c r="G8" s="8">
        <f>MAX(C6:C35)</f>
        <v>187.4</v>
      </c>
      <c r="H8" s="8">
        <f>MAX(D6:D35)</f>
        <v>176.6</v>
      </c>
    </row>
    <row r="9" spans="2:8" ht="18.75" customHeight="1" x14ac:dyDescent="0.45">
      <c r="B9" s="7">
        <v>4</v>
      </c>
      <c r="C9" s="7">
        <v>172.1</v>
      </c>
      <c r="D9" s="7">
        <v>176.3</v>
      </c>
      <c r="F9" s="13" t="s">
        <v>26</v>
      </c>
      <c r="G9" s="8">
        <f>MIN(C6:C35)</f>
        <v>158.30000000000001</v>
      </c>
      <c r="H9" s="8">
        <f>MIN(D6:D35)</f>
        <v>161</v>
      </c>
    </row>
    <row r="10" spans="2:8" ht="18.75" customHeight="1" x14ac:dyDescent="0.45">
      <c r="B10" s="7">
        <v>5</v>
      </c>
      <c r="C10" s="7">
        <v>171.8</v>
      </c>
      <c r="D10" s="7">
        <v>163.69999999999999</v>
      </c>
    </row>
    <row r="11" spans="2:8" ht="18.75" customHeight="1" x14ac:dyDescent="0.45">
      <c r="B11" s="7">
        <v>6</v>
      </c>
      <c r="C11" s="7">
        <v>168.7</v>
      </c>
      <c r="D11" s="7">
        <v>168.1</v>
      </c>
      <c r="F11" s="13" t="s">
        <v>74</v>
      </c>
      <c r="G11" s="11">
        <f>SLOPE(D6:D35,C6:C35)</f>
        <v>0.44429157311132478</v>
      </c>
    </row>
    <row r="12" spans="2:8" ht="18.75" customHeight="1" x14ac:dyDescent="0.45">
      <c r="B12" s="7">
        <v>7</v>
      </c>
      <c r="C12" s="7">
        <v>163</v>
      </c>
      <c r="D12" s="7">
        <v>164.9</v>
      </c>
      <c r="F12" s="13" t="s">
        <v>75</v>
      </c>
      <c r="G12" s="11">
        <f>INTERCEPT(D6:D35,C6:C35)</f>
        <v>93.387956670266504</v>
      </c>
    </row>
    <row r="13" spans="2:8" ht="18.75" customHeight="1" x14ac:dyDescent="0.45">
      <c r="B13" s="7">
        <v>8</v>
      </c>
      <c r="C13" s="7">
        <v>168.4</v>
      </c>
      <c r="D13" s="7">
        <v>172.9</v>
      </c>
      <c r="F13" s="13" t="s">
        <v>57</v>
      </c>
      <c r="G13" s="11">
        <f>RSQ(D6:D35,C6:C35)</f>
        <v>0.32136038447592841</v>
      </c>
    </row>
    <row r="14" spans="2:8" ht="18.75" customHeight="1" x14ac:dyDescent="0.45">
      <c r="B14" s="7">
        <v>9</v>
      </c>
      <c r="C14" s="7">
        <v>172.8</v>
      </c>
      <c r="D14" s="7">
        <v>172</v>
      </c>
    </row>
    <row r="15" spans="2:8" ht="18.75" customHeight="1" x14ac:dyDescent="0.45">
      <c r="B15" s="7">
        <v>10</v>
      </c>
      <c r="C15" s="7">
        <v>166.2</v>
      </c>
      <c r="D15" s="7">
        <v>163.30000000000001</v>
      </c>
      <c r="F15" s="17" t="s">
        <v>27</v>
      </c>
    </row>
    <row r="16" spans="2:8" ht="18.75" customHeight="1" x14ac:dyDescent="0.45">
      <c r="B16" s="7">
        <v>11</v>
      </c>
      <c r="C16" s="7">
        <v>166.2</v>
      </c>
      <c r="D16" s="7">
        <v>165.8</v>
      </c>
      <c r="F16" s="10" t="s">
        <v>28</v>
      </c>
    </row>
    <row r="17" spans="2:6" ht="18.75" customHeight="1" x14ac:dyDescent="0.45">
      <c r="B17" s="7">
        <v>12</v>
      </c>
      <c r="C17" s="7">
        <v>176.2</v>
      </c>
      <c r="D17" s="7">
        <v>167.9</v>
      </c>
      <c r="F17" s="10" t="s">
        <v>76</v>
      </c>
    </row>
    <row r="18" spans="2:6" ht="18.75" customHeight="1" x14ac:dyDescent="0.45">
      <c r="B18" s="7">
        <v>13</v>
      </c>
      <c r="C18" s="7">
        <v>170</v>
      </c>
      <c r="D18" s="7">
        <v>165.8</v>
      </c>
      <c r="F18" s="10" t="s">
        <v>77</v>
      </c>
    </row>
    <row r="19" spans="2:6" ht="18.75" customHeight="1" x14ac:dyDescent="0.45">
      <c r="B19" s="7">
        <v>14</v>
      </c>
      <c r="C19" s="7">
        <v>170.5</v>
      </c>
      <c r="D19" s="7">
        <v>163</v>
      </c>
      <c r="F19" s="10" t="s">
        <v>78</v>
      </c>
    </row>
    <row r="20" spans="2:6" ht="18.75" customHeight="1" x14ac:dyDescent="0.45">
      <c r="B20" s="7">
        <v>15</v>
      </c>
      <c r="C20" s="7">
        <v>166.8</v>
      </c>
      <c r="D20" s="7">
        <v>162.5</v>
      </c>
      <c r="F20" s="10" t="s">
        <v>29</v>
      </c>
    </row>
    <row r="21" spans="2:6" ht="18.75" customHeight="1" x14ac:dyDescent="0.45">
      <c r="B21" s="7">
        <v>16</v>
      </c>
      <c r="C21" s="7">
        <v>171.3</v>
      </c>
      <c r="D21" s="7">
        <v>171.2</v>
      </c>
    </row>
    <row r="22" spans="2:6" ht="18.75" customHeight="1" x14ac:dyDescent="0.45">
      <c r="B22" s="7">
        <v>17</v>
      </c>
      <c r="C22" s="7">
        <v>167.5</v>
      </c>
      <c r="D22" s="7">
        <v>168</v>
      </c>
      <c r="F22" s="18" t="s">
        <v>30</v>
      </c>
    </row>
    <row r="23" spans="2:6" ht="18.75" customHeight="1" x14ac:dyDescent="0.45">
      <c r="B23" s="7">
        <v>18</v>
      </c>
      <c r="C23" s="7">
        <v>168.2</v>
      </c>
      <c r="D23" s="7">
        <v>169.8</v>
      </c>
      <c r="F23" s="12" t="s">
        <v>79</v>
      </c>
    </row>
    <row r="24" spans="2:6" ht="18.75" customHeight="1" x14ac:dyDescent="0.45">
      <c r="B24" s="7">
        <v>19</v>
      </c>
      <c r="C24" s="7">
        <v>166.5</v>
      </c>
      <c r="D24" s="7">
        <v>168.3</v>
      </c>
      <c r="F24" s="12" t="s">
        <v>13</v>
      </c>
    </row>
    <row r="25" spans="2:6" ht="18.75" customHeight="1" x14ac:dyDescent="0.45">
      <c r="B25" s="7">
        <v>20</v>
      </c>
      <c r="C25" s="7">
        <v>178</v>
      </c>
      <c r="D25" s="7">
        <v>171.5</v>
      </c>
      <c r="F25" s="12" t="s">
        <v>80</v>
      </c>
    </row>
    <row r="26" spans="2:6" ht="18.75" customHeight="1" x14ac:dyDescent="0.45">
      <c r="B26" s="7">
        <v>21</v>
      </c>
      <c r="C26" s="7">
        <v>172.9</v>
      </c>
      <c r="D26" s="7">
        <v>175.2</v>
      </c>
    </row>
    <row r="27" spans="2:6" ht="18.75" customHeight="1" x14ac:dyDescent="0.45">
      <c r="B27" s="7">
        <v>22</v>
      </c>
      <c r="C27" s="7">
        <v>168</v>
      </c>
      <c r="D27" s="7">
        <v>161</v>
      </c>
    </row>
    <row r="28" spans="2:6" ht="18.75" customHeight="1" x14ac:dyDescent="0.45">
      <c r="B28" s="7">
        <v>23</v>
      </c>
      <c r="C28" s="7">
        <v>178.9</v>
      </c>
      <c r="D28" s="7">
        <v>173.1</v>
      </c>
    </row>
    <row r="29" spans="2:6" ht="18.75" customHeight="1" x14ac:dyDescent="0.45">
      <c r="B29" s="7">
        <v>24</v>
      </c>
      <c r="C29" s="7">
        <v>181</v>
      </c>
      <c r="D29" s="7">
        <v>173.5</v>
      </c>
    </row>
    <row r="30" spans="2:6" ht="18.75" customHeight="1" x14ac:dyDescent="0.45">
      <c r="B30" s="7">
        <v>25</v>
      </c>
      <c r="C30" s="7">
        <v>187.4</v>
      </c>
      <c r="D30" s="7">
        <v>176.6</v>
      </c>
    </row>
    <row r="31" spans="2:6" ht="18.75" customHeight="1" x14ac:dyDescent="0.45">
      <c r="B31" s="7">
        <v>26</v>
      </c>
      <c r="C31" s="7">
        <v>172.3</v>
      </c>
      <c r="D31" s="7">
        <v>174.6</v>
      </c>
    </row>
    <row r="32" spans="2:6" ht="18.75" customHeight="1" x14ac:dyDescent="0.45">
      <c r="B32" s="7">
        <v>27</v>
      </c>
      <c r="C32" s="7">
        <v>164.4</v>
      </c>
      <c r="D32" s="7">
        <v>171.2</v>
      </c>
    </row>
    <row r="33" spans="2:4" ht="18.75" customHeight="1" x14ac:dyDescent="0.45">
      <c r="B33" s="7">
        <v>28</v>
      </c>
      <c r="C33" s="7">
        <v>167.2</v>
      </c>
      <c r="D33" s="7">
        <v>170.6</v>
      </c>
    </row>
    <row r="34" spans="2:4" ht="18.75" customHeight="1" x14ac:dyDescent="0.45">
      <c r="B34" s="7">
        <v>29</v>
      </c>
      <c r="C34" s="7">
        <v>177.2</v>
      </c>
      <c r="D34" s="7">
        <v>170.4</v>
      </c>
    </row>
    <row r="35" spans="2:4" ht="18.75" customHeight="1" x14ac:dyDescent="0.45">
      <c r="B35" s="7">
        <v>30</v>
      </c>
      <c r="C35" s="7">
        <v>158.30000000000001</v>
      </c>
      <c r="D35" s="7">
        <v>162.5</v>
      </c>
    </row>
    <row r="36" spans="2:4" ht="18.75" customHeight="1" x14ac:dyDescent="0.45"/>
    <row r="37" spans="2:4" ht="18.75" customHeight="1" x14ac:dyDescent="0.45"/>
    <row r="38" spans="2:4" ht="18.75" customHeight="1" x14ac:dyDescent="0.45"/>
    <row r="39" spans="2:4" ht="18.75" customHeight="1" x14ac:dyDescent="0.45"/>
    <row r="40" spans="2:4" ht="18.75" customHeight="1" x14ac:dyDescent="0.45"/>
  </sheetData>
  <phoneticPr fontId="12"/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30"/>
  <sheetViews>
    <sheetView zoomScaleNormal="100" workbookViewId="0"/>
  </sheetViews>
  <sheetFormatPr defaultColWidth="8.7109375" defaultRowHeight="18.75" x14ac:dyDescent="0.45"/>
  <cols>
    <col min="1" max="1" width="4" style="14" customWidth="1"/>
    <col min="2" max="2" width="6" style="14" customWidth="1"/>
    <col min="3" max="3" width="8" style="14" customWidth="1"/>
    <col min="4" max="4" width="10" style="14" customWidth="1"/>
    <col min="5" max="5" width="4" style="14" customWidth="1"/>
    <col min="6" max="6" width="18" style="14" customWidth="1"/>
    <col min="7" max="7" width="14" style="14" customWidth="1"/>
    <col min="8" max="8" width="12" style="14" customWidth="1"/>
    <col min="9" max="16384" width="8.7109375" style="14"/>
  </cols>
  <sheetData>
    <row r="1" spans="2:8" ht="18.75" customHeight="1" x14ac:dyDescent="0.45"/>
    <row r="2" spans="2:8" ht="30" customHeight="1" x14ac:dyDescent="0.45">
      <c r="B2" s="5" t="s">
        <v>53</v>
      </c>
    </row>
    <row r="3" spans="2:8" ht="18.75" customHeight="1" x14ac:dyDescent="0.45">
      <c r="B3" s="3" t="s">
        <v>54</v>
      </c>
    </row>
    <row r="4" spans="2:8" ht="18.75" customHeight="1" x14ac:dyDescent="0.45"/>
    <row r="5" spans="2:8" ht="18.75" customHeight="1" x14ac:dyDescent="0.45">
      <c r="B5" s="6" t="s">
        <v>5</v>
      </c>
      <c r="C5" s="6" t="s">
        <v>14</v>
      </c>
      <c r="D5" s="6" t="s">
        <v>31</v>
      </c>
      <c r="F5" s="6" t="s">
        <v>6</v>
      </c>
      <c r="G5" s="6" t="s">
        <v>16</v>
      </c>
      <c r="H5" s="6" t="s">
        <v>7</v>
      </c>
    </row>
    <row r="6" spans="2:8" ht="18.75" customHeight="1" x14ac:dyDescent="0.45">
      <c r="B6" s="7">
        <v>1</v>
      </c>
      <c r="C6" s="7">
        <v>1</v>
      </c>
      <c r="D6" s="7">
        <v>48</v>
      </c>
      <c r="F6" s="13" t="s">
        <v>55</v>
      </c>
      <c r="G6" s="7" t="s">
        <v>32</v>
      </c>
      <c r="H6" s="11">
        <f>CORREL(C6:C15,D6:D15)</f>
        <v>0.98694240651906406</v>
      </c>
    </row>
    <row r="7" spans="2:8" ht="18.75" customHeight="1" x14ac:dyDescent="0.45">
      <c r="B7" s="7">
        <v>2</v>
      </c>
      <c r="C7" s="7">
        <v>2</v>
      </c>
      <c r="D7" s="7">
        <v>56</v>
      </c>
      <c r="F7" s="13" t="s">
        <v>56</v>
      </c>
      <c r="G7" s="7" t="s">
        <v>33</v>
      </c>
      <c r="H7" s="11">
        <f>H6^2</f>
        <v>0.97405531378564147</v>
      </c>
    </row>
    <row r="8" spans="2:8" ht="18.75" customHeight="1" x14ac:dyDescent="0.45">
      <c r="B8" s="7">
        <v>3</v>
      </c>
      <c r="C8" s="7">
        <v>2</v>
      </c>
      <c r="D8" s="7">
        <v>60</v>
      </c>
      <c r="F8" s="13" t="s">
        <v>57</v>
      </c>
      <c r="G8" s="7" t="s">
        <v>34</v>
      </c>
      <c r="H8" s="11">
        <f>RSQ(D6:D15,C6:C15)</f>
        <v>0.97405531378564125</v>
      </c>
    </row>
    <row r="9" spans="2:8" ht="18.75" customHeight="1" x14ac:dyDescent="0.45">
      <c r="B9" s="7">
        <v>4</v>
      </c>
      <c r="C9" s="7">
        <v>3</v>
      </c>
      <c r="D9" s="7">
        <v>64</v>
      </c>
    </row>
    <row r="10" spans="2:8" ht="18.75" customHeight="1" x14ac:dyDescent="0.45">
      <c r="B10" s="7">
        <v>5</v>
      </c>
      <c r="C10" s="7">
        <v>3</v>
      </c>
      <c r="D10" s="7">
        <v>70</v>
      </c>
      <c r="F10" s="17" t="s">
        <v>35</v>
      </c>
    </row>
    <row r="11" spans="2:8" ht="18.75" customHeight="1" x14ac:dyDescent="0.45">
      <c r="B11" s="7">
        <v>6</v>
      </c>
      <c r="C11" s="7">
        <v>4</v>
      </c>
      <c r="D11" s="7">
        <v>76</v>
      </c>
      <c r="F11" s="6" t="s">
        <v>58</v>
      </c>
      <c r="G11" s="6" t="s">
        <v>36</v>
      </c>
    </row>
    <row r="12" spans="2:8" ht="18.75" customHeight="1" x14ac:dyDescent="0.45">
      <c r="B12" s="7">
        <v>7</v>
      </c>
      <c r="C12" s="7">
        <v>4</v>
      </c>
      <c r="D12" s="7">
        <v>78</v>
      </c>
      <c r="F12" s="7" t="s">
        <v>59</v>
      </c>
      <c r="G12" s="7" t="s">
        <v>37</v>
      </c>
    </row>
    <row r="13" spans="2:8" ht="18.75" customHeight="1" x14ac:dyDescent="0.45">
      <c r="B13" s="7">
        <v>8</v>
      </c>
      <c r="C13" s="7">
        <v>5</v>
      </c>
      <c r="D13" s="7">
        <v>82</v>
      </c>
      <c r="F13" s="7" t="s">
        <v>60</v>
      </c>
      <c r="G13" s="7" t="s">
        <v>38</v>
      </c>
    </row>
    <row r="14" spans="2:8" ht="18.75" customHeight="1" x14ac:dyDescent="0.45">
      <c r="B14" s="7">
        <v>9</v>
      </c>
      <c r="C14" s="7">
        <v>6</v>
      </c>
      <c r="D14" s="7">
        <v>90</v>
      </c>
      <c r="F14" s="7" t="s">
        <v>61</v>
      </c>
      <c r="G14" s="7" t="s">
        <v>39</v>
      </c>
    </row>
    <row r="15" spans="2:8" ht="18.75" customHeight="1" x14ac:dyDescent="0.45">
      <c r="B15" s="7">
        <v>10</v>
      </c>
      <c r="C15" s="7">
        <v>7</v>
      </c>
      <c r="D15" s="7">
        <v>96</v>
      </c>
      <c r="F15" s="7" t="s">
        <v>62</v>
      </c>
      <c r="G15" s="7" t="s">
        <v>40</v>
      </c>
    </row>
    <row r="16" spans="2:8" ht="18.75" customHeight="1" x14ac:dyDescent="0.45">
      <c r="F16" s="7" t="s">
        <v>63</v>
      </c>
      <c r="G16" s="7" t="s">
        <v>41</v>
      </c>
    </row>
    <row r="17" spans="2:2" ht="18.75" customHeight="1" x14ac:dyDescent="0.45"/>
    <row r="18" spans="2:2" ht="18.75" customHeight="1" x14ac:dyDescent="0.45">
      <c r="B18" s="17" t="s">
        <v>11</v>
      </c>
    </row>
    <row r="19" spans="2:2" ht="18.75" customHeight="1" x14ac:dyDescent="0.45">
      <c r="B19" s="10" t="s">
        <v>64</v>
      </c>
    </row>
    <row r="20" spans="2:2" ht="18.75" customHeight="1" x14ac:dyDescent="0.45">
      <c r="B20" s="10" t="s">
        <v>65</v>
      </c>
    </row>
    <row r="21" spans="2:2" ht="18.75" customHeight="1" x14ac:dyDescent="0.45">
      <c r="B21" s="10" t="s">
        <v>66</v>
      </c>
    </row>
    <row r="22" spans="2:2" ht="18.75" customHeight="1" x14ac:dyDescent="0.45">
      <c r="B22" s="10" t="s">
        <v>67</v>
      </c>
    </row>
    <row r="23" spans="2:2" ht="18.75" customHeight="1" x14ac:dyDescent="0.45">
      <c r="B23" s="10" t="s">
        <v>68</v>
      </c>
    </row>
    <row r="24" spans="2:2" ht="18.75" customHeight="1" x14ac:dyDescent="0.45">
      <c r="B24" s="10" t="s">
        <v>69</v>
      </c>
    </row>
    <row r="25" spans="2:2" ht="18.75" customHeight="1" x14ac:dyDescent="0.45"/>
    <row r="26" spans="2:2" ht="18.75" customHeight="1" x14ac:dyDescent="0.45"/>
    <row r="27" spans="2:2" ht="18.75" customHeight="1" x14ac:dyDescent="0.45"/>
    <row r="28" spans="2:2" ht="18.75" customHeight="1" x14ac:dyDescent="0.45"/>
    <row r="29" spans="2:2" ht="18.75" customHeight="1" x14ac:dyDescent="0.45"/>
    <row r="30" spans="2:2" ht="18.75" customHeight="1" x14ac:dyDescent="0.45"/>
  </sheetData>
  <phoneticPr fontId="12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はじめに</vt:lpstr>
      <vt:lpstr>5-1 回帰分析</vt:lpstr>
      <vt:lpstr>5-2 最小二乗法</vt:lpstr>
      <vt:lpstr>5-3 親子身長</vt:lpstr>
      <vt:lpstr>5-4 決定係数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榊 裕次郎</cp:lastModifiedBy>
  <cp:revision>0</cp:revision>
  <dcterms:created xsi:type="dcterms:W3CDTF">2026-05-04T07:16:11Z</dcterms:created>
  <dcterms:modified xsi:type="dcterms:W3CDTF">2026-05-04T07:24:05Z</dcterms:modified>
  <dc:language>en-US</dc:language>
</cp:coreProperties>
</file>